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8535" activeTab="0"/>
  </bookViews>
  <sheets>
    <sheet name="Rend.terv.1.sz. " sheetId="1" r:id="rId1"/>
    <sheet name="Rend.terv.2.sz." sheetId="2" r:id="rId2"/>
    <sheet name="Rend.terv.2.1.sz." sheetId="3" r:id="rId3"/>
    <sheet name="Rend.terv.3.sz." sheetId="4" r:id="rId4"/>
    <sheet name="Rend.terv.3.1.sz." sheetId="5" r:id="rId5"/>
    <sheet name=" Rend.terv 3.2.sz." sheetId="6" r:id="rId6"/>
    <sheet name="Rend.terv.3.2.1.sz." sheetId="7" r:id="rId7"/>
    <sheet name="Rend.terv.3.2.2.sz." sheetId="8" r:id="rId8"/>
    <sheet name="Rend.terv.4.sz." sheetId="9" r:id="rId9"/>
    <sheet name="Rend.terv.4.1.sz. " sheetId="10" r:id="rId10"/>
    <sheet name="Rend.terv.4.1.1." sheetId="11" r:id="rId11"/>
    <sheet name="Rend.terv.4.2.sz." sheetId="12" r:id="rId12"/>
    <sheet name="Rend.terv.4.3.sz." sheetId="13" r:id="rId13"/>
    <sheet name="Rend.terv.4.4.sz. " sheetId="14" r:id="rId14"/>
    <sheet name="Rend.terv.5.sz." sheetId="15" r:id="rId15"/>
    <sheet name="Rend.terv.6.sz." sheetId="16" r:id="rId16"/>
  </sheets>
  <definedNames>
    <definedName name="_xlnm.Print_Area" localSheetId="7">'Rend.terv.3.2.2.sz.'!$A$1:$AG$37</definedName>
    <definedName name="_xlnm.Print_Area" localSheetId="11">'Rend.terv.4.2.sz.'!$A$83:$AK$154</definedName>
    <definedName name="_xlnm.Print_Area" localSheetId="13">'Rend.terv.4.4.sz. '!$A$1:$M$29</definedName>
    <definedName name="_xlnm.Print_Area" localSheetId="8">'Rend.terv.4.sz.'!$A$1:$AO$36</definedName>
  </definedNames>
  <calcPr fullCalcOnLoad="1"/>
</workbook>
</file>

<file path=xl/sharedStrings.xml><?xml version="1.0" encoding="utf-8"?>
<sst xmlns="http://schemas.openxmlformats.org/spreadsheetml/2006/main" count="1602" uniqueCount="780">
  <si>
    <t xml:space="preserve">Közvilágítás korszerűsítéssel kapcsolatos részvényvásárlás </t>
  </si>
  <si>
    <t xml:space="preserve">Beltéri világítási berendezések korszerűsítésére bérletidíj </t>
  </si>
  <si>
    <t>Karcagi „Erőforrás” Kft. részére üzemeltetésre
(Laktanya ingatlan, volt Ruhaipari Szöv. Üzemeltetésére, intézményi felújítások és pályázatok kezelésére)</t>
  </si>
  <si>
    <t>Karcagi Többcélú Kistérségi Társulás részére támogatás a karcagi székhellyel, telephellyel rendelkező intézmények működtetéséhez</t>
  </si>
  <si>
    <t>Karcag Városi Cigány Nemzetiségi Önkormányzat támogatása (1 fő adminisztrátor 4 órás 
foglalkoztatásához 900 ezer Ft és a Kulturális rendezvényekhez 100 ezer Ft)</t>
  </si>
  <si>
    <t xml:space="preserve">Nagykun Víz és Csatornamű Kft. részére a karcagi Városi Gyógyvizű Termálfürdő fejlesztésére (ÉAOP-2.1.1/A-2f-2009-0007) saját forrás biztosítására a 450/2010.(X.21.)"kt"sz. határozat alapján </t>
  </si>
  <si>
    <t>Nagykun Víz és Csatornamű Kft. részére a karcagi Városi Gyógyvizű Termálfürdő fejlesztésére az ÉAOP-2.1.1/A-2f-2009-0007 pályázatban nem finanszírozott, de a fejlesztéshez szorosan kapcsolódó beruházások (parkoló építés térvilágítással, továbbá 1 db úszóm</t>
  </si>
  <si>
    <t>Önkormányzati tulajdonú ingatlanok előtti közműépítésre</t>
  </si>
  <si>
    <t>Orvosi ügyelet ellátására kiegészítés 520/2011.(XII.21.)"kt"sz.határozat alapján</t>
  </si>
  <si>
    <t>Országos Egészségbiztosítási Pénztárhoz 2012. évben benyújtandó finanszírozási előleg biztosítására 517//2011.(XII.21.)"kt"sz. határozat alapján</t>
  </si>
  <si>
    <t xml:space="preserve">A karcagi Madarász Imre Egyesített Óvoda és Pedagógiai Szakszolgálat két tagintézményének fejlesztése, korszerűsítése ÉAOP-4.1.1/A_2-10-2010-0015 pályázat </t>
  </si>
  <si>
    <t>Észak-Alföldi Ivóvízminőség Javító Program II. ütem  beruházáshoz saját forrás biztosítására</t>
  </si>
  <si>
    <t xml:space="preserve">Jászkun kapitányok nyomában c. projekthez működésre </t>
  </si>
  <si>
    <t>Darámyi Ignác terv a Nemzeti Vidékstratégia programjaiban való részvételhez</t>
  </si>
  <si>
    <t xml:space="preserve">Közvilágítás  </t>
  </si>
  <si>
    <t>Helyi döntés alapján (méltányos.) ápolási díj</t>
  </si>
  <si>
    <t>Lakásfenntartási tám. a helyi rendelet alapján</t>
  </si>
  <si>
    <t>Nemzeti Közfoglalkoztatási Program keretében közfoglalkoztatásra</t>
  </si>
  <si>
    <t>Karcag Városi TV-vel együttműködési szerződés hirdetésre és támogatásra</t>
  </si>
  <si>
    <t>Karcagi Sportegyesület támogatás</t>
  </si>
  <si>
    <t>Városi díjak és kegyeleti költség</t>
  </si>
  <si>
    <t>Pályázati alap, tervezési-és értékbecslési költségek</t>
  </si>
  <si>
    <t>Oktatási feladat (Esélyegyenlőségi Terv és egyéb kifizetések)</t>
  </si>
  <si>
    <t>Központi költségvetés részére visszafizetés</t>
  </si>
  <si>
    <t>Lakossági települési folyékony hulladék ártalmatlanítás</t>
  </si>
  <si>
    <t xml:space="preserve">GYIVI részére jogszabály szerint 2011. évben befolyt gyermekgondozási díj </t>
  </si>
  <si>
    <t>Lakossági szennyvízbekötés</t>
  </si>
  <si>
    <t>Továbbszámlázás</t>
  </si>
  <si>
    <t>Folyószámla vezetés és adósságmegújító hitel közbeszerzési eljárás</t>
  </si>
  <si>
    <t xml:space="preserve">2007.  évben kibocsátott svájci frank alapú kötvény átrtrukturálás </t>
  </si>
  <si>
    <t>Liget Úti Sporttelep öltöző felújítására a 76/2012.(III.29.) ,,kt." sz.határozat alapján a nyert pályázathoz szükséges önerő</t>
  </si>
  <si>
    <t>Iskola egészségügyi feladatok ellátására a 235/2012. (IX.27.) ,,kt." sz. határozat</t>
  </si>
  <si>
    <t>Közvilágítás bővítés</t>
  </si>
  <si>
    <t>Kátai Gábor Kórház részére pénzeszköz átadás (bérkompenzásió, prémiumévek program, vállalt kötelezettség)</t>
  </si>
  <si>
    <t>TÁMOP-3.2.4/08/01-2009 sz. pályázat kiadásai</t>
  </si>
  <si>
    <t>Ö s s z e s e n:</t>
  </si>
  <si>
    <t xml:space="preserve">Önkormányzat irányítása alá tartozó költségvetési szervek részére támogatás </t>
  </si>
  <si>
    <t>M i n d ö s s z s e n:</t>
  </si>
  <si>
    <t>- 2 -</t>
  </si>
  <si>
    <t>Költségvetési szervek támogatása</t>
  </si>
  <si>
    <t>Befektetési célú részesedések vásárlására</t>
  </si>
  <si>
    <t xml:space="preserve">A karcagi Madarász Imre Egyesített Óvoda és Pedagógiai Szakszolgálat két tagintézményeének fejlesztése, korszerűsítése ÉAOP-4.1.1/A_2-10-2010-0015 pályázat </t>
  </si>
  <si>
    <t>Tervezési-és értékbecslési költségek</t>
  </si>
  <si>
    <t>Esélyegyenlőségi Terv</t>
  </si>
  <si>
    <t xml:space="preserve">Adatok 1.000.-Ft-ban </t>
  </si>
  <si>
    <t xml:space="preserve">Módosított
előirányzat  </t>
  </si>
  <si>
    <t>Céltartalék</t>
  </si>
  <si>
    <t xml:space="preserve">   Működésre</t>
  </si>
  <si>
    <t>Általános tartalék</t>
  </si>
  <si>
    <t xml:space="preserve"> Karcag Városi Önkormányzat
 2012. évi egyszerűsített éves pénzforgalmi jelentése 
 </t>
  </si>
  <si>
    <t xml:space="preserve">Karcag Városi Önkormányzat 2012. évi egyszerűsített mérlege
 </t>
  </si>
  <si>
    <t xml:space="preserve">1. sz. melléklet Karcag Város Önkormányzata Képviselő-testületének 10/2013.(IV.26.) önkormányzati rendeletéhez </t>
  </si>
  <si>
    <t xml:space="preserve">2..1. sz. melléklet Karcag Város Önkormányzata Képviselő-testületének 10/2013.(IV.26.) önkormányzati rendeletéhez </t>
  </si>
  <si>
    <t>Karcag Város Önkormányzat 2012. évi közvetett támogatásai jogcímenkénti bontásban</t>
  </si>
  <si>
    <t>Karcag Városi Önkormányzat 2012. december 31.én fennálló kötelezettségei lejárat, hitelezők és eszközök szerinti bontásban 
(járulékok és inflációkövetés nélkül)</t>
  </si>
  <si>
    <r>
      <t>Karcag Városi Önkormányzat 2012. évi költségvetési főösszegén belül 
a tartalék összege feladatonkénti bontásban</t>
    </r>
    <r>
      <rPr>
        <i/>
        <sz val="12"/>
        <rFont val="Times New Roman"/>
        <family val="1"/>
      </rPr>
      <t xml:space="preserve">
</t>
    </r>
  </si>
  <si>
    <t>II. Fennálló rövid lejáratú kötelezettségek (forintalapú) összesen:</t>
  </si>
  <si>
    <t>Jogcím</t>
  </si>
  <si>
    <t>Közvetett támogatásban részesülő száma 
(fő)</t>
  </si>
  <si>
    <t>Közvetett támogatás összege
(ezer Ft)</t>
  </si>
  <si>
    <t xml:space="preserve">Ingatlanonként részletezve az előterjesztés 1. sz. mellékletében </t>
  </si>
  <si>
    <t>Madarász Imre Egyesített Óvoda épület felújítása</t>
  </si>
  <si>
    <t>Kátai Gábor Kórház transzformátor telepítés</t>
  </si>
  <si>
    <t>Építmény (Medencék, termálkút, kompresszor, térvilágítás, csőhálózat, járda, vízművek,  utak, csatornák) (Részletezve az előterjesztés 1. sz. mellékletében.)</t>
  </si>
  <si>
    <t>2.</t>
  </si>
  <si>
    <t>Egyszeri gyermekvédelmi támogatás</t>
  </si>
  <si>
    <t>Óvodáztatási támogatás</t>
  </si>
  <si>
    <r>
      <t xml:space="preserve">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Adatok 1.000,- Ft-ban</t>
    </r>
  </si>
  <si>
    <t>Sor-</t>
  </si>
  <si>
    <t>szám</t>
  </si>
  <si>
    <t>Eredeti</t>
  </si>
  <si>
    <t>Módosított</t>
  </si>
  <si>
    <t>Teljesítés</t>
  </si>
  <si>
    <t>előirányzat</t>
  </si>
  <si>
    <t xml:space="preserve">Személyi juttatások </t>
  </si>
  <si>
    <t xml:space="preserve">Munkaadókat terhelő járulékok </t>
  </si>
  <si>
    <t xml:space="preserve">Dologi és egyéb folyó kiadások </t>
  </si>
  <si>
    <t xml:space="preserve">Felhalmozási kiadások </t>
  </si>
  <si>
    <t>Hosszú lejáratú kölcsönök nyújtása</t>
  </si>
  <si>
    <t>Rövid lejáratú kölcsönök nyújtása</t>
  </si>
  <si>
    <t>Tartós hitelviszonyt megtestesítő értékpapírok kiadásai</t>
  </si>
  <si>
    <t>Forgatási célú hitelviszonyt megtestesítő értékpapírok kiadási</t>
  </si>
  <si>
    <t xml:space="preserve">Pénzforgalom nélküli kiadások </t>
  </si>
  <si>
    <t xml:space="preserve">Kiegyenlítő, függő, átfutó kiadások </t>
  </si>
  <si>
    <t xml:space="preserve">Intézményi működési bevételek </t>
  </si>
  <si>
    <t xml:space="preserve"> 2008.</t>
  </si>
  <si>
    <t xml:space="preserve">   Budapest Lizing Zrt.{MTZ920.3 Mezőgazdasági
   vontató+tolólap (devizaalapú EUR)** 
   (Városi Önkormányzat Városgondnokság vásárolta)</t>
  </si>
  <si>
    <t xml:space="preserve"> 2011.</t>
  </si>
  <si>
    <t xml:space="preserve">    2006.</t>
  </si>
  <si>
    <t>Működési célú támogatásértékű bevételek, egyéb támogatások</t>
  </si>
  <si>
    <t xml:space="preserve">Felhalmozási és tőkejellegű bevételek </t>
  </si>
  <si>
    <t xml:space="preserve">28-ból Önkormányzatok sajátos felhalmozási és  tőkebevételei </t>
  </si>
  <si>
    <t xml:space="preserve">Felhalmozási célú támogatásértékű bevételek, egyéb támogatások  </t>
  </si>
  <si>
    <t>Államháztartáson kívülről végleges felhalmozási pénzeszköz átvétel</t>
  </si>
  <si>
    <t xml:space="preserve"> Támogatások, kiegészítések </t>
  </si>
  <si>
    <t>32-ből Önkormányzatok költségvetési támogatása</t>
  </si>
  <si>
    <t>Hosszúlejáratú kölcsönök visszatérülése</t>
  </si>
  <si>
    <t>Rövidlejáratú kölcsönök visszatérülése</t>
  </si>
  <si>
    <t xml:space="preserve">Hosszú lejáratú hitelek felvétele </t>
  </si>
  <si>
    <t xml:space="preserve">Rövid lejáratú hitelek felvétele   </t>
  </si>
  <si>
    <t xml:space="preserve">Pénzforgalom nélküli bevételek </t>
  </si>
  <si>
    <t>Továbbadási (lebonyolítási) célú bevételek</t>
  </si>
  <si>
    <t xml:space="preserve">Kiegyenlítő, függő, átfutó bevételek </t>
  </si>
  <si>
    <t>Költségvetési pénzforgalmi kiadások
összesen (01+…+12)</t>
  </si>
  <si>
    <t>Költségvetési pénzforgalmi bevételek összesen
(24+…+28+30+31+32+34+35)</t>
  </si>
  <si>
    <t xml:space="preserve">Adómentesség a helyi iparűzési adóról szóló Karcag Város Önkormányzat Képviselő-testületének 37/2009.(XII.18.) önkormányzati rendelete 3. §-a alapján  </t>
  </si>
  <si>
    <t xml:space="preserve"> 2.Polgármesteri Hivatal és Önkormányzat</t>
  </si>
  <si>
    <t>egyszerűsített
beszámoló
záró adatai</t>
  </si>
  <si>
    <t>beszámoló
záró adatai*</t>
  </si>
  <si>
    <t>beszámoló záró adatai*</t>
  </si>
  <si>
    <t>Auditálási eltérések **</t>
  </si>
  <si>
    <t>eltérések***</t>
  </si>
  <si>
    <t>*A Karcag Városi Önkormányzat Hivatásos Tűzoltósága nélkül, mivel 2012. január 01-től nem az önkormányzat irányítása alá tartozik</t>
  </si>
  <si>
    <t>** Az előző évet érintő és a könyvekben tárgyévben rögzített módosítások.</t>
  </si>
  <si>
    <t xml:space="preserve"> *** A tárgyévet érintő és a könyvekben a tárgyévet követő évben rögzített módosítások</t>
  </si>
  <si>
    <t>Karcag Városi Önkormányzat</t>
  </si>
  <si>
    <t>Karcagi Általános Iskolai Központ program előleg miatti kötelezettség</t>
  </si>
  <si>
    <t>Működési célú támogatásértékű kiadások, egyéb támogatások</t>
  </si>
  <si>
    <t>Államháztartáson kívülre végleges működési  pénzeszközátadások</t>
  </si>
  <si>
    <t>Ellátottak pénzbeli juttatásai</t>
  </si>
  <si>
    <t>Felhalmozási célú támogatásértékű kiadások, egyéb támogatások</t>
  </si>
  <si>
    <t>Államháztáson kívülre végleges felhalmozási pénzeszközátadások</t>
  </si>
  <si>
    <t xml:space="preserve">Államháztartáson kívülről végleges működési pénzeszközátvételek </t>
  </si>
  <si>
    <t>Tartós hitelviszonyt megtestesítő értékpapírok bevételei</t>
  </si>
  <si>
    <t>Forgatási célú hitelviszonyt megtestesítő értékpapírok bevételei</t>
  </si>
  <si>
    <t>ESZKÖZÖK</t>
  </si>
  <si>
    <t>Előző évi</t>
  </si>
  <si>
    <t>költségvetési</t>
  </si>
  <si>
    <t>Előző év</t>
  </si>
  <si>
    <t>auditált</t>
  </si>
  <si>
    <t>egyszerűsített</t>
  </si>
  <si>
    <t>Tárgyévi</t>
  </si>
  <si>
    <t>Auditálási</t>
  </si>
  <si>
    <t>Tárgyév auditált</t>
  </si>
  <si>
    <t>beszámoló záró adatai</t>
  </si>
  <si>
    <t>FORRÁSOK</t>
  </si>
  <si>
    <t>egyszerűsítettbeszámoló záró adatai</t>
  </si>
  <si>
    <t>Tárgyévi auditált</t>
  </si>
  <si>
    <t>A. BEFEKTETETT ESZKÖZÖK</t>
  </si>
  <si>
    <t xml:space="preserve">D. SAJÁT TŐKE </t>
  </si>
  <si>
    <t xml:space="preserve">   I. Immateriális javak</t>
  </si>
  <si>
    <t xml:space="preserve"> II. Tárgyi eszközök</t>
  </si>
  <si>
    <t xml:space="preserve">  2. Tőkeváltozások</t>
  </si>
  <si>
    <t xml:space="preserve">III. Befektetett pénzügyi eszközök </t>
  </si>
  <si>
    <t xml:space="preserve">  3. Értékelési tartalék</t>
  </si>
  <si>
    <t>IV. Üzemeltetésre, kezelésre</t>
  </si>
  <si>
    <t xml:space="preserve">E. TARTALÉKOK </t>
  </si>
  <si>
    <t xml:space="preserve">Karcag Városi Önkormányzat Polgármesteri Hivatala </t>
  </si>
  <si>
    <t xml:space="preserve">Idősek Otthona Zöldfa u. 48.sz. </t>
  </si>
  <si>
    <t>29,44 %-os részesedés</t>
  </si>
  <si>
    <t>(az üzletrész névértéke 53.000 ezer Ft)</t>
  </si>
  <si>
    <t xml:space="preserve">Ápolási díj </t>
  </si>
  <si>
    <t>Saját tulajdonban lévő eszközök tartós tőkéje</t>
  </si>
  <si>
    <t>Saját tulajdonban lévő eszközök tartós tőkéje összesen:</t>
  </si>
  <si>
    <t>1.2.1</t>
  </si>
  <si>
    <t>Saját tulajdonban lévő eszközök tőke változása</t>
  </si>
  <si>
    <t>Saját tulajdonban lévő eszközök tőke változása összesen:</t>
  </si>
  <si>
    <t>Tartozások fejlesztési célú kötvénykibocsátásból 
(Deviza alapú CHF) (ERSTE Bank Zrt. Lejárat ideje 2030. év)</t>
  </si>
  <si>
    <t>Tartozások működési célú kötvénykibocsátásból 
(Deviza alapú CHF) (ERSTE Bank  Zrt. Lejárat ideje 2030. év)</t>
  </si>
  <si>
    <t>Közterület díj túlfizetés</t>
  </si>
  <si>
    <t>Földhasználati díj túlfizetés</t>
  </si>
  <si>
    <t>Kórház épületeinek hévízkút ellátás hasznosítása</t>
  </si>
  <si>
    <t>Épület (Múzeum, Gyermekotthon, Kollégium, Idősek Otthona, Szociális Szolgáltató Központ, Bölcsőde, Általános Iskola, szolgálati lakás, Középiskola,  fürdő, öltöző, WC blokk, kompresszorház, kemping épülete) (Részletezve az előterjesztés 1. sz. mellékletében.)</t>
  </si>
  <si>
    <t>Földterület (Múzeum, fürdő, Gyermekotthon, Kollégium, Idősek Otthona, Szociális Szolgáltató Központ, Bölcsőde, Általános Iskola,Középiskola, pályák)
 (Részletezve az előterjesztés 1.sz. mellékletében</t>
  </si>
  <si>
    <t xml:space="preserve">(A részvény névértéke 106.980 ezer Ft) </t>
  </si>
  <si>
    <t>Városi Önkormányzat Városgondnoksága egyéb túlfizetés (bérletidíj)</t>
  </si>
  <si>
    <t>Városháza és Déryné Művelődési Ház részleges felújítása</t>
  </si>
  <si>
    <t>József Attila út 1.sz.alatti ingatlan közüzemi szolgáltatás leválasztása és tetőfelújítás</t>
  </si>
  <si>
    <t>Háziorvosi Rendelő felújítása</t>
  </si>
  <si>
    <t>Fürdő tovább fejlesztése</t>
  </si>
  <si>
    <t>Dósa kút termálkút termálvíz hasznosítása</t>
  </si>
  <si>
    <t xml:space="preserve">Gépek, berendezések, felszerelések (számítógépek, központi folyamat irányító rendszer, iskolai berendezések) </t>
  </si>
  <si>
    <t>Járművek (kisbusz, traktorok, rakodók, hulladékszállító, komposztáló stb.)</t>
  </si>
  <si>
    <t>BEFEKTETETT ESZKÖZÖK</t>
  </si>
  <si>
    <t>E S Z K Ö Z Ö K</t>
  </si>
  <si>
    <t>FORGÓESZKÖZÖK</t>
  </si>
  <si>
    <t xml:space="preserve">2.  FORGÓESZKÖZÖK ÖSSZESEN: </t>
  </si>
  <si>
    <t>1.</t>
  </si>
  <si>
    <t xml:space="preserve">  I. Költségvetési tartalékok</t>
  </si>
  <si>
    <t xml:space="preserve">II. Vállalkozási tartalékok </t>
  </si>
  <si>
    <t xml:space="preserve">B. FORGÓESZKÖZÖK </t>
  </si>
  <si>
    <t>F. KÖTELEZETTSÉGEK</t>
  </si>
  <si>
    <t xml:space="preserve">      </t>
  </si>
  <si>
    <t xml:space="preserve">   I. Készletek</t>
  </si>
  <si>
    <t xml:space="preserve">   I. Hosszú lejáratú </t>
  </si>
  <si>
    <t xml:space="preserve"> II. Követelések</t>
  </si>
  <si>
    <t xml:space="preserve">III. Értékpapírok </t>
  </si>
  <si>
    <t xml:space="preserve"> II. Rövidlejáratú </t>
  </si>
  <si>
    <t>IV. Pénzeszközök</t>
  </si>
  <si>
    <t xml:space="preserve"> V. Egyéb aktív pénzügyi </t>
  </si>
  <si>
    <t xml:space="preserve">III. Egyéb passzív </t>
  </si>
  <si>
    <t>ESZKÖZÖK ÖSSZESEN:</t>
  </si>
  <si>
    <t>FORRÁSOK ÖSSZESEN:</t>
  </si>
  <si>
    <t>(±)</t>
  </si>
  <si>
    <r>
      <t xml:space="preserve">      </t>
    </r>
    <r>
      <rPr>
        <sz val="10"/>
        <rFont val="Times New Roman"/>
        <family val="1"/>
      </rPr>
      <t xml:space="preserve">átadott, koncesszióba, vagyon- </t>
    </r>
  </si>
  <si>
    <r>
      <t xml:space="preserve">     </t>
    </r>
    <r>
      <rPr>
        <sz val="10"/>
        <rFont val="Times New Roman"/>
        <family val="1"/>
      </rPr>
      <t xml:space="preserve"> elszámolások</t>
    </r>
  </si>
  <si>
    <t xml:space="preserve">      kezelésbe adott, illetve </t>
  </si>
  <si>
    <t xml:space="preserve">      vagyonkezelésbe vett eszközök</t>
  </si>
  <si>
    <t xml:space="preserve">      kötelezettségek</t>
  </si>
  <si>
    <t xml:space="preserve">2. sz. melléklet Karcag Város Önkormányzata Képviselő-testületének 10/2013.(IV.26.) önkormányzati rendeletéhez </t>
  </si>
  <si>
    <t>Önkormányzata Képviselő-testületének 10/2013.(IV.26.) önkormányzati rendeletéhez</t>
  </si>
  <si>
    <t xml:space="preserve">      pénzügyi elszámolások</t>
  </si>
  <si>
    <t xml:space="preserve"> beszámoló adatai</t>
  </si>
  <si>
    <t>beszámoló
adatai</t>
  </si>
  <si>
    <t>beszámoló
záró adatai</t>
  </si>
  <si>
    <t xml:space="preserve">                                                                                                                                  Adatok 1.000,- Ft-ban </t>
  </si>
  <si>
    <t xml:space="preserve">1. </t>
  </si>
  <si>
    <t>Immateriális javak</t>
  </si>
  <si>
    <t xml:space="preserve">Vagyonértékű jogok </t>
  </si>
  <si>
    <t>Kátai Gábor Kórház</t>
  </si>
  <si>
    <t xml:space="preserve">Vagyonértékű jogok összesen: </t>
  </si>
  <si>
    <t xml:space="preserve">Immateriális javak összesen: </t>
  </si>
  <si>
    <t xml:space="preserve">Tárgyi eszközök </t>
  </si>
  <si>
    <t xml:space="preserve">Ingatlanok, kapcsolódó vagyonértékű jogok </t>
  </si>
  <si>
    <t xml:space="preserve">Ingatlan kataszter értéke </t>
  </si>
  <si>
    <t xml:space="preserve">Elszámolt értékcsökkenés </t>
  </si>
  <si>
    <t xml:space="preserve">Ingatlanok és kapcsolódó vagyonértékű jogok összesen: </t>
  </si>
  <si>
    <t xml:space="preserve">Gépek, berendezések, felszerelések </t>
  </si>
  <si>
    <t>Bengecsegi út építés</t>
  </si>
  <si>
    <t>Madarasi úti kerékpárút</t>
  </si>
  <si>
    <t>Városközpont rehabilitáció</t>
  </si>
  <si>
    <t>Környezetvédelmi Alap</t>
  </si>
  <si>
    <t>JÁSZKUN VOLÁN Karcag városi helyi közlekedés biztosításával kapcsolatban felmerült 2011. évi veszteségének finanszírozására</t>
  </si>
  <si>
    <t>Felújítási kiadások</t>
  </si>
  <si>
    <t>Útólagos gázrákötés</t>
  </si>
  <si>
    <t>Eljárási díj</t>
  </si>
  <si>
    <r>
      <t>F O R R Á S O K</t>
    </r>
    <r>
      <rPr>
        <b/>
        <sz val="12"/>
        <rFont val="Times New Roman"/>
        <family val="1"/>
      </rPr>
      <t xml:space="preserve"> </t>
    </r>
  </si>
  <si>
    <t>Rövid lejáratú hitelek</t>
  </si>
  <si>
    <t>3.2.2</t>
  </si>
  <si>
    <t xml:space="preserve">Gépek, berendezések és felszerelések összesen: </t>
  </si>
  <si>
    <t xml:space="preserve">Járművek </t>
  </si>
  <si>
    <t xml:space="preserve">Madarász Imre Egyesített Óvoda és Pedagógiai Szakszolgálat </t>
  </si>
  <si>
    <t xml:space="preserve">Járművek összesen: </t>
  </si>
  <si>
    <t xml:space="preserve">Beruházások, felújítások </t>
  </si>
  <si>
    <t>Gyepmesteri telep szociális épület</t>
  </si>
  <si>
    <t>Damjanich u. 71. sz. Szociális Otthonná alakítás</t>
  </si>
  <si>
    <t xml:space="preserve">Széchenyi sgt. 71. sz. bölcsőde építése </t>
  </si>
  <si>
    <t>Kátai Gábor Kórház SBO bővítés</t>
  </si>
  <si>
    <t>Külterületi csatornahálózat rekonstrukció</t>
  </si>
  <si>
    <t>Belterületi vízrendezés</t>
  </si>
  <si>
    <t>Karcag bel- és csapadékvíz</t>
  </si>
  <si>
    <t>Utak tervezése</t>
  </si>
  <si>
    <t xml:space="preserve">Beruházások, felújítások összesen: </t>
  </si>
  <si>
    <t xml:space="preserve">Tárgyi eszközök összesen: </t>
  </si>
  <si>
    <t>Befektetett pénzügyi eszközök</t>
  </si>
  <si>
    <t xml:space="preserve">Egyéb tartós részesedés </t>
  </si>
  <si>
    <t xml:space="preserve">100 %-os részesedés  </t>
  </si>
  <si>
    <t xml:space="preserve">Nagykun Vízmű Kft. (üzletrész) </t>
  </si>
  <si>
    <t xml:space="preserve">KVG Kft. (üzletrész) </t>
  </si>
  <si>
    <t>Karcagi „Erőforrás” Kft. (üzletrész)</t>
  </si>
  <si>
    <t>(üzletrész)</t>
  </si>
  <si>
    <t xml:space="preserve">Nagykunsági Környezetvédelmi, Területfejlesztési és Szolgáltató Kft. </t>
  </si>
  <si>
    <t>Karcagi Ipari Park Kft. (üzletrész)</t>
  </si>
  <si>
    <t>25 %  alatti  részesedés</t>
  </si>
  <si>
    <t>Nyomda Kft. (üzletrész)</t>
  </si>
  <si>
    <t xml:space="preserve">Közhasznú társaságban törzsbetét </t>
  </si>
  <si>
    <t>Észak-alföldi Regionális Termálvíz-hasznosítási Innovációs és Technológiai Transzfer Központ KHT</t>
  </si>
  <si>
    <t xml:space="preserve">Értékpapírok (részvények) </t>
  </si>
  <si>
    <t xml:space="preserve">KÖZVILL Első Magyar Közvilágítási Rt </t>
  </si>
  <si>
    <t xml:space="preserve">Egyéb tartós részesedés összesen: </t>
  </si>
  <si>
    <t>Tartósan adott kölcsön</t>
  </si>
  <si>
    <t xml:space="preserve">Értékesített önkormányzati lakások kölcsöne </t>
  </si>
  <si>
    <t>Dolgozók munkáltató lakásépítési kölcsöne</t>
  </si>
  <si>
    <t>Önkormányzat helyi lakásépítés és vásárlás támogatási kölcsöne</t>
  </si>
  <si>
    <t xml:space="preserve">Tagi kölcsön: </t>
  </si>
  <si>
    <t>Karcagi „Erőforrás” Kft részére</t>
  </si>
  <si>
    <t xml:space="preserve">Tartósan adott kölcsön összesen:  </t>
  </si>
  <si>
    <t>Állományi érték</t>
  </si>
  <si>
    <t>Szellemi termékek</t>
  </si>
  <si>
    <t>Szellemi termékek összesen:</t>
  </si>
  <si>
    <t>Költségvetési szervenként részletezve:</t>
  </si>
  <si>
    <t>Varró István Szakiskola, Szakközépiskola,
Általános Iskola és Kollégium</t>
  </si>
  <si>
    <t>Mezőgazdaság és környezetvédelem</t>
  </si>
  <si>
    <t>Rendszeres szociális segély 55. életévét betöltöttek részére</t>
  </si>
  <si>
    <t>Fokozott ápolás ápolási díj</t>
  </si>
  <si>
    <t>Varró István Szakiskola, Szakközépiskola Általános Iskola és Kollégium</t>
  </si>
  <si>
    <t>Tartós tőke összesen:</t>
  </si>
  <si>
    <t>Tőke változások összesen</t>
  </si>
  <si>
    <t xml:space="preserve">Befektetett pénzügyi eszközök összesen: </t>
  </si>
  <si>
    <t xml:space="preserve">Üzemeltetésre, kezelésre átadott eszközök </t>
  </si>
  <si>
    <t xml:space="preserve">Immateriális javak </t>
  </si>
  <si>
    <t xml:space="preserve">Üzemeltetésre, kezelésre átadott eszközök összesen: </t>
  </si>
  <si>
    <t xml:space="preserve">BEFEKTETETT ESZKÖZÖK ÖSSZESEN: </t>
  </si>
  <si>
    <t xml:space="preserve">Készletek </t>
  </si>
  <si>
    <t xml:space="preserve">Anyagok  </t>
  </si>
  <si>
    <t xml:space="preserve">Anyagok összesen: </t>
  </si>
  <si>
    <t xml:space="preserve">Késztermékek </t>
  </si>
  <si>
    <t xml:space="preserve">Késztermékek összesen: </t>
  </si>
  <si>
    <t xml:space="preserve">Áruk, betétdíjas göngyölegek, közvetített szolgáltatás </t>
  </si>
  <si>
    <t xml:space="preserve">Áruk,  betétdíjas göngyölegek, közvetített szolgáltatás összesen: </t>
  </si>
  <si>
    <t xml:space="preserve">Készletek összesen: </t>
  </si>
  <si>
    <t xml:space="preserve">Követelések </t>
  </si>
  <si>
    <t xml:space="preserve">Követelések áruszállításból és szolgáltatásból </t>
  </si>
  <si>
    <t>Követelések áruszállításból és szolgáltatásból összesen:</t>
  </si>
  <si>
    <t xml:space="preserve">Adósok </t>
  </si>
  <si>
    <t xml:space="preserve">Gyermekgondozási díj (állami gondozott gyermekek után) </t>
  </si>
  <si>
    <t xml:space="preserve">Lakossági szennyvízcsatorna rákötés </t>
  </si>
  <si>
    <t xml:space="preserve">Közterület használati díj </t>
  </si>
  <si>
    <t xml:space="preserve">Földhasználati díj </t>
  </si>
  <si>
    <t xml:space="preserve">Mezőőri járulék </t>
  </si>
  <si>
    <t>Közköltségen történő temetés</t>
  </si>
  <si>
    <t>Kártérítés</t>
  </si>
  <si>
    <t xml:space="preserve">Iparűzési adó </t>
  </si>
  <si>
    <t xml:space="preserve">Gépjármű adó </t>
  </si>
  <si>
    <t xml:space="preserve">Adósok összesen: </t>
  </si>
  <si>
    <t xml:space="preserve">Egyéb követelések </t>
  </si>
  <si>
    <t xml:space="preserve">Dolgozók munkáltatói lakásépítés kölcsöne  </t>
  </si>
  <si>
    <t xml:space="preserve">Egészségkárosodottak rendszeres szociális támogatása </t>
  </si>
  <si>
    <t xml:space="preserve">Köztartozások behajtása (adócsoport) </t>
  </si>
  <si>
    <t xml:space="preserve">Pótlék (adócsoport) </t>
  </si>
  <si>
    <t>Bírság (adócsoport)</t>
  </si>
  <si>
    <t xml:space="preserve">Idegen bevételek (adócsoport)  </t>
  </si>
  <si>
    <t>Megelőlegezett tartásdíj</t>
  </si>
  <si>
    <t xml:space="preserve">Egyéb követelések összesen: </t>
  </si>
  <si>
    <t xml:space="preserve">Követelések összesen: </t>
  </si>
  <si>
    <t>Értékpapírok:</t>
  </si>
  <si>
    <t xml:space="preserve">Értékpapírok összesen: </t>
  </si>
  <si>
    <t xml:space="preserve">Pénzeszközök: </t>
  </si>
  <si>
    <t xml:space="preserve">Pénztárak, csekkek, betétkönyvek </t>
  </si>
  <si>
    <t xml:space="preserve">Pénztárak, csekkek, betétkönyvek összesen: </t>
  </si>
  <si>
    <t xml:space="preserve">Költségvetési bankszámlák </t>
  </si>
  <si>
    <t>Költségvetési bankszámlák összesen:</t>
  </si>
  <si>
    <t xml:space="preserve">Idegen pénzeszközök </t>
  </si>
  <si>
    <t xml:space="preserve">Idegen pénzeszközök összesen: </t>
  </si>
  <si>
    <t xml:space="preserve">Pénzeszközök összesen: </t>
  </si>
  <si>
    <t xml:space="preserve">Egyéb, aktív pénzügyi elszámolások </t>
  </si>
  <si>
    <t xml:space="preserve">Költségvetési aktív függő elszámolások </t>
  </si>
  <si>
    <t xml:space="preserve">Költségvetési aktív függő elszámolás összesen: </t>
  </si>
  <si>
    <t xml:space="preserve">Költségvetési aktív átfutó elszámolások </t>
  </si>
  <si>
    <t>Közhatalmi és Működési bevétel</t>
  </si>
  <si>
    <t xml:space="preserve">2012. évi közhatalmi és működési bevételei forrásonkénti alakulása </t>
  </si>
  <si>
    <t>Gyermekgondozási díj</t>
  </si>
  <si>
    <t>II. Intézményi köhatalmi és működési bevétel</t>
  </si>
  <si>
    <t>Hatósági, engedélyezési feladatok (Közhatalmi bevétel)</t>
  </si>
  <si>
    <t>Költségvetési tartalék</t>
  </si>
  <si>
    <t xml:space="preserve">Költségvetési tartalékok összesen: </t>
  </si>
  <si>
    <t xml:space="preserve">   MTZ920.3 Mezőgazdasági vontató+tolólap (Deviza alapú EUR) 
   (Budapest Lizing Zrt. Lejárat ideje 2014. év)</t>
  </si>
  <si>
    <t>Déryné Kulturális, Turisztikai, Sport Központ és Könyvtár program előleg miatti kötelezettség</t>
  </si>
  <si>
    <t>Erkel Ferenc Alapfokú Művészeti Iskola</t>
  </si>
  <si>
    <t xml:space="preserve">Karcag Városi Önkormányzat </t>
  </si>
  <si>
    <t>Nagykun Víz és cstornamű Kft</t>
  </si>
  <si>
    <t>Idegen forgalmi adó tartózkodás után</t>
  </si>
  <si>
    <t>Karcagi Sport Egyesület</t>
  </si>
  <si>
    <t xml:space="preserve">Rövid lejáratú adott kölcsönök </t>
  </si>
  <si>
    <t>2.2.4.</t>
  </si>
  <si>
    <t>Rövid lejáratú adott kölcsönök összesen:</t>
  </si>
  <si>
    <t xml:space="preserve">Városi Önkormányzat Városgondnokságnál a dolgozók munkáltatói lakásépítés kölcsöne </t>
  </si>
  <si>
    <t>Rendszeres szociális támogatás</t>
  </si>
  <si>
    <t xml:space="preserve">Karcag Városi Önkormányzat  </t>
  </si>
  <si>
    <t>Karcag Városi Önkormányzat (Likvid hitel)</t>
  </si>
  <si>
    <t>Karcag Városi Önkormányzat 2012.  évi vagyonkimutatása</t>
  </si>
  <si>
    <t xml:space="preserve">Erkel Ferenc Alapfokú Művészeti Iskola </t>
  </si>
  <si>
    <t xml:space="preserve">Erkel Ferenc Alapfokú Művészeti Iskola  </t>
  </si>
  <si>
    <t xml:space="preserve">Városi Önkormányzat Városgondnoksága </t>
  </si>
  <si>
    <t xml:space="preserve">Költségvetési aktív átfutó elszámolások összesen: </t>
  </si>
  <si>
    <t xml:space="preserve">Egyéb aktív pénzügyi elszámolások összesen: </t>
  </si>
  <si>
    <t xml:space="preserve">E S Z K Ö Z Ö K   Ö S S Z E S E N : </t>
  </si>
  <si>
    <t>Tőke változások</t>
  </si>
  <si>
    <t>1. SAJÁT TŐKE ÖSSZESEN:</t>
  </si>
  <si>
    <t>Tárgyévi költségvetési tartalék elszámolása</t>
  </si>
  <si>
    <t>Költségvetési pénzmaradvány</t>
  </si>
  <si>
    <t xml:space="preserve">Költségvetési pénzmaradvány összesen: </t>
  </si>
  <si>
    <t>2. TARTALÉKOK ÖSSZESEN:</t>
  </si>
  <si>
    <t xml:space="preserve">Hosszú lejáratú kötelezettségek </t>
  </si>
  <si>
    <t>Beruházási és fejlesztési hitelek:</t>
  </si>
  <si>
    <t>3.1.3.</t>
  </si>
  <si>
    <t>Beruházási és fejlesztési hitelek összesen:</t>
  </si>
  <si>
    <t>3.1.4.</t>
  </si>
  <si>
    <t xml:space="preserve">Egyéb hosszú lejáratú kötelezettségek </t>
  </si>
  <si>
    <t xml:space="preserve">Egyéb hosszú lejáratú kötelezettségek összesen: </t>
  </si>
  <si>
    <t>3.1.</t>
  </si>
  <si>
    <t>Hosszú lejáratú kötelezettségek összesen:</t>
  </si>
  <si>
    <t>3.2.</t>
  </si>
  <si>
    <t>Rövid lejáratú kötelezettségek:</t>
  </si>
  <si>
    <t>3.2.1.</t>
  </si>
  <si>
    <t xml:space="preserve">Rövid lejáratú kölcsönök összesen: </t>
  </si>
  <si>
    <t xml:space="preserve">Kötelezettségek áruszállításból és szolgáltatásból </t>
  </si>
  <si>
    <r>
      <t>1.</t>
    </r>
    <r>
      <rPr>
        <b/>
        <u val="single"/>
        <sz val="12"/>
        <rFont val="Times New Roman"/>
        <family val="1"/>
      </rPr>
      <t xml:space="preserve"> SAJÁT TŐKE</t>
    </r>
  </si>
  <si>
    <r>
      <t xml:space="preserve">2. </t>
    </r>
    <r>
      <rPr>
        <b/>
        <u val="single"/>
        <sz val="12"/>
        <rFont val="Times New Roman"/>
        <family val="1"/>
      </rPr>
      <t>TARTALÉKOK</t>
    </r>
  </si>
  <si>
    <r>
      <t xml:space="preserve">3. </t>
    </r>
    <r>
      <rPr>
        <b/>
        <u val="single"/>
        <sz val="12"/>
        <rFont val="Times New Roman"/>
        <family val="1"/>
      </rPr>
      <t>KÖTELEZETTSÉGEK</t>
    </r>
  </si>
  <si>
    <r>
      <t>Tárgyévi költségvetést terhelő szállítói kötelezettség összesen</t>
    </r>
    <r>
      <rPr>
        <sz val="12"/>
        <rFont val="Times New Roman"/>
        <family val="1"/>
      </rPr>
      <t>:</t>
    </r>
  </si>
  <si>
    <t>3.2.2.1.</t>
  </si>
  <si>
    <t xml:space="preserve">Tárgyévi költségvetést terhelő szállítói kötelezettségek </t>
  </si>
  <si>
    <t xml:space="preserve">3.2.2.1. </t>
  </si>
  <si>
    <t>3.2.2.2.</t>
  </si>
  <si>
    <t xml:space="preserve">Tárgyévet követő évet terhelő szállítói kötelezettségek </t>
  </si>
  <si>
    <t xml:space="preserve">3.2.2.2. </t>
  </si>
  <si>
    <t>Tárgyévet követő évet terhelő szállítói kötelezettségek összesen:</t>
  </si>
  <si>
    <t>3.2.2.</t>
  </si>
  <si>
    <t xml:space="preserve">Kötelezettségek áruszállításból és szolgáltatásból összesen: </t>
  </si>
  <si>
    <t xml:space="preserve">3.2.3. </t>
  </si>
  <si>
    <t xml:space="preserve">Egyéb rövidlejáratú kötelezettségek </t>
  </si>
  <si>
    <t xml:space="preserve">Beruházási, fejlesztési hitelek következő évi törlesztése </t>
  </si>
  <si>
    <t>Egyéb hosszú lejáratú kötelezettségek következő évi törlesztése</t>
  </si>
  <si>
    <t xml:space="preserve">Iparűzési adó túlfizetés </t>
  </si>
  <si>
    <t>Idegenforgalmi adó túlfizetés</t>
  </si>
  <si>
    <t>Termőföld SZJA túlfizetés</t>
  </si>
  <si>
    <t xml:space="preserve">Gépjárműadó túlfizetés </t>
  </si>
  <si>
    <t xml:space="preserve">Pótlék túlfizetés (adócsoport) </t>
  </si>
  <si>
    <t xml:space="preserve">Bírság túlfizetés (adócsoport) </t>
  </si>
  <si>
    <t xml:space="preserve">Térítési, gondozási díj túlfizetés </t>
  </si>
  <si>
    <t>Mezőőri járulék túlfizetés</t>
  </si>
  <si>
    <t>Idegen bevételek</t>
  </si>
  <si>
    <t xml:space="preserve">Egyéb adójellegű túlfizetés  </t>
  </si>
  <si>
    <t>Támogatásértékű működési kiadás</t>
  </si>
  <si>
    <t>Felújítási kiadás</t>
  </si>
  <si>
    <t>15-ből likvidhitelek kiadása</t>
  </si>
  <si>
    <t>Finanszírozási kiadások összesen  (14+15+17+18)</t>
  </si>
  <si>
    <t>38-ból likvid hitelek bevétele</t>
  </si>
  <si>
    <t xml:space="preserve">Bevételek összesen (43+ … +46) </t>
  </si>
  <si>
    <t>Igénybe vett tartalékokkal korrigált költségvetési bevételek és kiadások különbsége (48+44-21) [korrigált költségvetési hiány (-), korrigált költségvetési többlet (+)]</t>
  </si>
  <si>
    <t>Finanszírozási műveletek eredménye  (42-19)</t>
  </si>
  <si>
    <t>Aktív és passzív  pénzügyi műveletek  egyenlege
(45+46-22)</t>
  </si>
  <si>
    <r>
      <t>Pénzforgalmi bevételek  (36+42)</t>
    </r>
    <r>
      <rPr>
        <sz val="10"/>
        <color indexed="8"/>
        <rFont val="Times New Roman"/>
        <family val="1"/>
      </rPr>
      <t xml:space="preserve"> </t>
    </r>
  </si>
  <si>
    <t>III. Kezességvállalás (HUF)</t>
  </si>
  <si>
    <t xml:space="preserve">2. Kötvény kibocsátás (CHF)* </t>
  </si>
  <si>
    <t xml:space="preserve">    UniCredit Bank Hungary Zrt.</t>
  </si>
  <si>
    <t>III. Kezességvállalás összesen:</t>
  </si>
  <si>
    <t xml:space="preserve">    Nagykun Víz- és Csatornamű Kft. Karcag</t>
  </si>
  <si>
    <t xml:space="preserve">    (Fejlesztési hitel fürdőfejlesztéshez)</t>
  </si>
  <si>
    <t xml:space="preserve"> MINDÖSSZESEN: (I-III.) :</t>
  </si>
  <si>
    <t>Felvett, 
hitel és kibocsátott kötvény és egyéb kötelezettség összege</t>
  </si>
  <si>
    <t>Visszafizetési időszak (évek)</t>
  </si>
  <si>
    <t>I. Fennálló hosszú lejáratú kötelezettségek:</t>
  </si>
  <si>
    <t>Fenálló hosszú és rövid lejáratú kötelezettségek összesen (I-II.) :</t>
  </si>
  <si>
    <t xml:space="preserve">                Adatok: 1.000,-Ft-ban</t>
  </si>
  <si>
    <t>Bevétel</t>
  </si>
  <si>
    <t xml:space="preserve">eredeti előirányzat </t>
  </si>
  <si>
    <t xml:space="preserve">módosított előirányzat </t>
  </si>
  <si>
    <t>teljesítés</t>
  </si>
  <si>
    <t>telj. 
%-a</t>
  </si>
  <si>
    <t>Földhaszon</t>
  </si>
  <si>
    <t>Mezőőri járulék</t>
  </si>
  <si>
    <t>Közterület-használati díj</t>
  </si>
  <si>
    <t xml:space="preserve">Bérleti díj </t>
  </si>
  <si>
    <t>Kamat és árfolyambevétel</t>
  </si>
  <si>
    <t>Kötbér, egyéb kártérítés, bánatpénz</t>
  </si>
  <si>
    <t>Egyéb bevétel, továbbszámlázás</t>
  </si>
  <si>
    <t>Intézmény megnevezése</t>
  </si>
  <si>
    <t>Álláshelyből</t>
  </si>
  <si>
    <t>Teljes munkaidős</t>
  </si>
  <si>
    <t>Rész munkaidős</t>
  </si>
  <si>
    <t>Álláshely</t>
  </si>
  <si>
    <t>Záró</t>
  </si>
  <si>
    <t>Átlagos
statisztikai</t>
  </si>
  <si>
    <t>eredeti
előirányzat</t>
  </si>
  <si>
    <t>módosított
előirányzat</t>
  </si>
  <si>
    <t>létszám
(fő)</t>
  </si>
  <si>
    <t>eredeti 
előirányzat</t>
  </si>
  <si>
    <t>záró létszám
(fő)</t>
  </si>
  <si>
    <t>átlagos statisztikai
létszám (fő)</t>
  </si>
  <si>
    <t>Varró István Szakiskola, Szakközépiskola , Általános Iskola és Kollégium</t>
  </si>
  <si>
    <t xml:space="preserve">Önkormányzat összesen (1-2): </t>
  </si>
  <si>
    <t xml:space="preserve">Ö S S Z E S E N   (1-3): </t>
  </si>
  <si>
    <t>* közfoglalkoztatottak létszámát is tartalmazza</t>
  </si>
  <si>
    <t>Karcag Városi Önkormányzat irányítása alá tartozó intézmények 2012. évi létszámkeretének alakulásáról*</t>
  </si>
  <si>
    <r>
      <t xml:space="preserve">1. </t>
    </r>
    <r>
      <rPr>
        <b/>
        <u val="single"/>
        <sz val="8"/>
        <rFont val="Times New Roman"/>
        <family val="1"/>
      </rPr>
      <t xml:space="preserve">Városi Önkormányzat Városgondnoksága és a hozzá tartozó intézmények: </t>
    </r>
  </si>
  <si>
    <t xml:space="preserve">1.Városi Önkormányzat Városgondnoksága és a hozzátartozó intézmények összesen: </t>
  </si>
  <si>
    <t xml:space="preserve">3. Kátai Gábor Kórház** </t>
  </si>
  <si>
    <t xml:space="preserve">Karcag Városi Önkormányzat 2012. évi költségvetési bevételi főösszegén belül 
a költségvetési szervek bevételeinek kiemelt előirányzatonkénti alakulása </t>
  </si>
  <si>
    <t xml:space="preserve">Karcag Városi Önkormányzat 2012. évi költségvetés bevételi főösszegén belül 
az önkormányzat bevételének kiemelt előirányzatonkénti alakulása </t>
  </si>
  <si>
    <t xml:space="preserve">Karcag Városi Önkormányzat 2012. évi költségvetés bevételi főösszegének
kiemelt előirányzatonkénti alakulása </t>
  </si>
  <si>
    <t>Anyakönyvi események bevételei</t>
  </si>
  <si>
    <t xml:space="preserve">A Kátai Gábor Kórház 2012. évi költségvetési bevételének kiemelt előirányzatonkénti alakulása </t>
  </si>
  <si>
    <t xml:space="preserve">Karcag Városi Önkormányzat 2012. évi költségvetési kiadás főösszege előirányzat-csoportonként és kiemelt előirányzatonkénti alakulása </t>
  </si>
  <si>
    <t>Karcag Városi Önkormányzat 2012. évi költségvetési kiadás főösszegén belül a címenkénti kiadás, előirányzat-csoportokként és kiemelt előirányzatonkénti bontásának alakulás</t>
  </si>
  <si>
    <t>Karcag Városi Önkormányzat Polgármesteri Hivatala 2012. évi kiadásai feladatonként,
 előirányzat-csoportokként és kiemelt előirányzatonkénti bontásban</t>
  </si>
  <si>
    <t>Karcag-Tilalmas lakosság részére ivóvíz biztosítása</t>
  </si>
  <si>
    <t>Személygépkocsi vásárlás</t>
  </si>
  <si>
    <t>Magyarország Legszebb Konyhakertje pályázat-konferenciai sorozatkiadásainak megelőlegezésére</t>
  </si>
  <si>
    <t>Épület- és településfejlesztési feladatok</t>
  </si>
  <si>
    <t>Karcagi Többcélú Kistérségi Társulástól Térinformatikai rendszerhez</t>
  </si>
  <si>
    <t>Karcag József A. u. 1.szám alatti Györffy István Tagiskola és a Sportcsarnok műszaki leválasztásáról szóló 267/2012.(X.25.)"kt" sz. határozat alapján</t>
  </si>
  <si>
    <t>A275/2012.(XI.15.)"kt" sz. határozat alapján a Széchényi sugárút 45. sz. alatti lakások elektromosáram bekötés szabványosan történő kialakítás munkálatainak megrendelése a Karcagi "Erőforrás" Kft-től</t>
  </si>
  <si>
    <t>A 298/2012.(XI.29.) "kt" sz határozat alapján a Szent István sugárút 1-5. sz. társasház garázsai előtti belső tér megvilágításának kiépítése</t>
  </si>
  <si>
    <t>A volt Laktanya kerítésének áthelyezési munkálatainak megrendelése a Karcagi "Erőforrás" Kft-től a 274/2012.(XI.15.) "kt" sz hattározat alapján</t>
  </si>
  <si>
    <t>Karcag Városi Önkormányzat 2012. évi költségvetés kiadási főösszegén belül az önkormányzat kiadásai feladatonként, 
előirányzat csoportokként és kiemelt előirányzatonkénti bontásban</t>
  </si>
  <si>
    <t xml:space="preserve">2015. </t>
  </si>
  <si>
    <t>2016.</t>
  </si>
  <si>
    <t>2017-2020.</t>
  </si>
  <si>
    <t>2012.
dec.31-én fennálló
állomány</t>
  </si>
  <si>
    <t>2012.</t>
  </si>
  <si>
    <t>* 2012. december 31-én érvényes MNB árfolyam szerint (241,06 Ft/CHF)</t>
  </si>
  <si>
    <t>** 2012. december 31-én érvényes MNB árfolyam szerint (291,29 Ft/EUR)</t>
  </si>
  <si>
    <t xml:space="preserve">    A Raiffeisen Bank Zrt. számlavezetőnél 
    2012.december 31-én fennálló folyószámlahitel 
    (Átstrukturálása működési hosszú lejáratú működési hitellé 
    folyamatban)</t>
  </si>
  <si>
    <t xml:space="preserve">   2.1.ERSTE Bank Zrt.    Működésre</t>
  </si>
  <si>
    <t xml:space="preserve">                                     Fejlesztésre</t>
  </si>
  <si>
    <t xml:space="preserve">   1.1.1. Forintalapú hitelek</t>
  </si>
  <si>
    <t xml:space="preserve">            Útalap építésekre</t>
  </si>
  <si>
    <t xml:space="preserve">            Csapadékvíz elvezetést szolg. beruh.-hoz</t>
  </si>
  <si>
    <t xml:space="preserve">            Belvízrendszerek ép-hez és felújításához</t>
  </si>
  <si>
    <t xml:space="preserve">1. Felvett fejlesztési hitelek </t>
  </si>
  <si>
    <t>1. Felvett fejlesztési hitelek összesen:</t>
  </si>
  <si>
    <t xml:space="preserve">   1.1.OTP Bank Nyrt.-től</t>
  </si>
  <si>
    <t xml:space="preserve">  1.1.OTP Bank Nyrt-től felvett forintalapú fejlesztési hitelek összesen:</t>
  </si>
  <si>
    <t>Varró István Szakiskola, Szakközépiskola, Általános Iskola és Kollégium</t>
  </si>
  <si>
    <t>Déryné Kulturális, Turisztikai, Sport Központ és Könyvtár</t>
  </si>
  <si>
    <t>Karcagi Általános Iskolai Központ</t>
  </si>
  <si>
    <t>Dologi és egyéb folyó kiadások</t>
  </si>
  <si>
    <t>Foglalkoztatást helyettesítő támogatás</t>
  </si>
  <si>
    <t xml:space="preserve">GYIVI részére utalandó gondozási díj </t>
  </si>
  <si>
    <t>Államigazgatási illeték</t>
  </si>
  <si>
    <t>3.2.3.</t>
  </si>
  <si>
    <t xml:space="preserve">Egyéb rövidlejáratú kötelezettségek összesen: </t>
  </si>
  <si>
    <t>Rövid lejáratú kötelezettségek összesen:</t>
  </si>
  <si>
    <t>3.3.</t>
  </si>
  <si>
    <t xml:space="preserve">Egyéb passzív pénzügyi elszámolások </t>
  </si>
  <si>
    <t xml:space="preserve">3.3.1. </t>
  </si>
  <si>
    <t xml:space="preserve">Költségvetési passzív függő elszámolások </t>
  </si>
  <si>
    <t xml:space="preserve">Költségvetési passzív függő elszámolások összesen: </t>
  </si>
  <si>
    <t xml:space="preserve">3.3.2. </t>
  </si>
  <si>
    <t xml:space="preserve">Költségvetési passzív átfutó elszámolások </t>
  </si>
  <si>
    <t xml:space="preserve">Költségvetési passzív átfutó elszámolások összesen: </t>
  </si>
  <si>
    <t>3.3.3.</t>
  </si>
  <si>
    <t>Költségvetési passzív kiegyenlítő elszámolások</t>
  </si>
  <si>
    <t xml:space="preserve">Költségvetési passzív kiegyenlítő elszámolások összesen: </t>
  </si>
  <si>
    <t xml:space="preserve">3.3.4. </t>
  </si>
  <si>
    <t xml:space="preserve">Költségvetésen kívüli passzív pénzügyi elszámolások </t>
  </si>
  <si>
    <t xml:space="preserve">Költségvetésen kívüli passzív pénzügyi elszámolások összesen: </t>
  </si>
  <si>
    <t xml:space="preserve">3.3 </t>
  </si>
  <si>
    <t>Rendszeres gyermekvédelmi kedvezményben részesülők természetbeni támogatására kapott Erzsébet-utalvány értéke a GYvt.20/A § alapján</t>
  </si>
  <si>
    <t>** Kátai Gábor Kórház 2012. május 1-től nem az önkormányzat irányítása alá tartozik,2012. április 31-ei adatot tartalmaz</t>
  </si>
  <si>
    <t xml:space="preserve">Egyéb passzív pénzügyi elszámolások összesen: </t>
  </si>
  <si>
    <t>3.</t>
  </si>
  <si>
    <t>KÖTELEZETTSÉGEK ÖSSZESEN:</t>
  </si>
  <si>
    <t xml:space="preserve">F O R R Á S O K   Ö S S Z E S E N : 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</si>
  <si>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</si>
  <si>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</si>
  <si>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</si>
  <si>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</si>
  <si>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</si>
  <si>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</si>
  <si>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</si>
  <si>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</si>
  <si>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</si>
  <si>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</si>
  <si>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>1.4.</t>
  </si>
  <si>
    <t>2.1.</t>
  </si>
  <si>
    <t>2.1.1.</t>
  </si>
  <si>
    <t>2.1.3.</t>
  </si>
  <si>
    <t>2.1.4.</t>
  </si>
  <si>
    <t>2.2.</t>
  </si>
  <si>
    <t>2.2.1.</t>
  </si>
  <si>
    <t>2.2.2.</t>
  </si>
  <si>
    <t>2.2.3.</t>
  </si>
  <si>
    <t>2.3.</t>
  </si>
  <si>
    <t>2.4.</t>
  </si>
  <si>
    <t>2.4.1.</t>
  </si>
  <si>
    <t>2.4.2.</t>
  </si>
  <si>
    <t>2.4.3.</t>
  </si>
  <si>
    <t>2.5.</t>
  </si>
  <si>
    <t>2.5.1.</t>
  </si>
  <si>
    <t>2.5.2.</t>
  </si>
  <si>
    <t>Tárgyévi költségvetési tartalék elszámolása összesen:</t>
  </si>
  <si>
    <t/>
  </si>
  <si>
    <t>3.1.1.</t>
  </si>
  <si>
    <t>3.1.2.</t>
  </si>
  <si>
    <t>3.1.4</t>
  </si>
  <si>
    <t>Normatív ápolási díj</t>
  </si>
  <si>
    <t>Szakértői vélemény díja</t>
  </si>
  <si>
    <t xml:space="preserve">         Adatok: 1.000,- Ft-ban </t>
  </si>
  <si>
    <t xml:space="preserve">  1. Tartós tőke</t>
  </si>
  <si>
    <t>Tartós tőke</t>
  </si>
  <si>
    <t>- Forint alapú hitelek</t>
  </si>
  <si>
    <t>Útalap építésekre 
(OTP Bank Nyrt., Lejárat ideje 2016. év)</t>
  </si>
  <si>
    <t>Belvízrendszerek építéséhez és felújításához 
(OTP Bank Nyrt., Lejárat ideje 2016. év)</t>
  </si>
  <si>
    <t>Csapadékvíz elvezetést szolgáló beruházáshoz 
(OTP Bank Nyrt., Lejárat ideje 2016. év)</t>
  </si>
  <si>
    <t>Felhalmozási célú kötvény következő évi törlesztő részlet</t>
  </si>
  <si>
    <t>Működési célú kötvény következő évi törlesztő részlet</t>
  </si>
  <si>
    <t>Ingatlan értékesítések után fizetendő ÁFA</t>
  </si>
  <si>
    <t>Felhalmozási</t>
  </si>
  <si>
    <t>Tartalék</t>
  </si>
  <si>
    <t>Kiemelt előirányzat megnevezése</t>
  </si>
  <si>
    <t>Karcagi Hírmondó</t>
  </si>
  <si>
    <t>Időskorúak járadéka</t>
  </si>
  <si>
    <t>Kiegészítő gyermekvédelmi támogatás</t>
  </si>
  <si>
    <t>Egészségügyi feladatok</t>
  </si>
  <si>
    <t>Oktatási feladatok</t>
  </si>
  <si>
    <t>Karcag Városi Önkormányzat Városgondnoksága</t>
  </si>
  <si>
    <t>Működési bevétel</t>
  </si>
  <si>
    <t>Önkormányzati támogatás</t>
  </si>
  <si>
    <t>2. Polgármesteri Hivatal</t>
  </si>
  <si>
    <t>Önkormányzat összesen (1-2):</t>
  </si>
  <si>
    <t xml:space="preserve">3. Kátai Gábor Kórház </t>
  </si>
  <si>
    <t>M I N D Ö S S Z E S E N   (1-3) :</t>
  </si>
  <si>
    <t xml:space="preserve">Ö s s z e s e n : </t>
  </si>
  <si>
    <t>Karcag Városi Önkormányzat Polgármesteri Hivatala</t>
  </si>
  <si>
    <t>Adatok 1000 Ft-ban</t>
  </si>
  <si>
    <t>Ö s s z e s e n :</t>
  </si>
  <si>
    <t>Cím megnevezése</t>
  </si>
  <si>
    <t>Ö S S Z E S E N:</t>
  </si>
  <si>
    <t>Kiadás összesen</t>
  </si>
  <si>
    <t>Működési</t>
  </si>
  <si>
    <t>Képviselői keret</t>
  </si>
  <si>
    <t>Tagdíjak, támogatások</t>
  </si>
  <si>
    <t>Adatok: 1.000,-Ft-ban</t>
  </si>
  <si>
    <t>Finanszírozási bevételek összesen: (37+38-40+41)</t>
  </si>
  <si>
    <t xml:space="preserve">M e g n e v e z é s </t>
  </si>
  <si>
    <t>Összesen</t>
  </si>
  <si>
    <t>K i a d á s b ó l</t>
  </si>
  <si>
    <t>Felújítás</t>
  </si>
  <si>
    <t>Út-híd fenntartás</t>
  </si>
  <si>
    <t xml:space="preserve">Kátai Gábor Kórház </t>
  </si>
  <si>
    <t xml:space="preserve">                                 </t>
  </si>
  <si>
    <t>Madarász Imre Egyesített Óvoda és Pedagógiai Szakszolgálat</t>
  </si>
  <si>
    <t>Építés- és településfejlesztési feladatok</t>
  </si>
  <si>
    <t>Polgárőrség támogatása</t>
  </si>
  <si>
    <t>Polgárvédelem</t>
  </si>
  <si>
    <t>Rendkívüli szociális támogatás</t>
  </si>
  <si>
    <t>Rendkívüli gyermekvédelmi támogatás</t>
  </si>
  <si>
    <t>Normatív lakás fenntartási támogatás</t>
  </si>
  <si>
    <t>Ifjúságpolitikai feladatok</t>
  </si>
  <si>
    <t>Közművelődési feladatok</t>
  </si>
  <si>
    <t>Megnevezés</t>
  </si>
  <si>
    <t>M e g n e v e z é s</t>
  </si>
  <si>
    <t>Ö S S Z E S E N :</t>
  </si>
  <si>
    <t>Adatok 1.000,-Ft-ban</t>
  </si>
  <si>
    <t xml:space="preserve">Bevétel </t>
  </si>
  <si>
    <t>Szabadidősport és diáksport</t>
  </si>
  <si>
    <t>Hivatali feladatok</t>
  </si>
  <si>
    <t>Városi Önkormányzat Városgondnoksága</t>
  </si>
  <si>
    <t>Felhalmozási és tőke jellegű bevétel</t>
  </si>
  <si>
    <t>Közműfejlesztési támogatás lakosság részére</t>
  </si>
  <si>
    <t>Adatok 1.000.- Ft-ban</t>
  </si>
  <si>
    <t xml:space="preserve">2013. </t>
  </si>
  <si>
    <t xml:space="preserve">2014. </t>
  </si>
  <si>
    <t xml:space="preserve">2021-2025. </t>
  </si>
  <si>
    <t xml:space="preserve"> 2026-2030.</t>
  </si>
  <si>
    <t>3. Egyéb kötelezettség</t>
  </si>
  <si>
    <t>Felvétel
 éve</t>
  </si>
  <si>
    <t xml:space="preserve"> 2007.</t>
  </si>
  <si>
    <t>I. Fennálló hosszú lejáratú kötelezettsége</t>
  </si>
  <si>
    <t>2.1. Kötvény kibocsátás összesen:</t>
  </si>
  <si>
    <t>3. Egyéb kötelezettségek összesen :</t>
  </si>
  <si>
    <t>II. Fennálló rövid lejáratú kötelezettségek (forintalapú hitel)</t>
  </si>
  <si>
    <t>Eredeti 
előirányzat</t>
  </si>
  <si>
    <t xml:space="preserve">Módosított
előirányzat </t>
  </si>
  <si>
    <t>Telj. %-a</t>
  </si>
  <si>
    <t xml:space="preserve">    1.1 Helyi adók </t>
  </si>
  <si>
    <t xml:space="preserve">    1.1.1. Iparűzési adó</t>
  </si>
  <si>
    <t xml:space="preserve">    1.1.2. Idegenforgalmi adó</t>
  </si>
  <si>
    <t xml:space="preserve">    1.2. Átengedett központi adók</t>
  </si>
  <si>
    <t>1.2.1. Személyi jövedelemadó</t>
  </si>
  <si>
    <t xml:space="preserve">       1.2.2. Gépjárműadó (100%)                 </t>
  </si>
  <si>
    <t xml:space="preserve">       1.2.3. Termőföld bérbeadásából származó személyi jövedelemadó</t>
  </si>
  <si>
    <t xml:space="preserve">   1.3. Bírságok, pótlékok és egyéb sajátos bevételek </t>
  </si>
  <si>
    <t>I. Közhatalmi bevétel összesen:</t>
  </si>
  <si>
    <t>II. Intézményi működési bevétel összesen</t>
  </si>
  <si>
    <t xml:space="preserve">    1.    Normatív hozzájárulások</t>
  </si>
  <si>
    <t>2.    Központosított és egyéb támogatás</t>
  </si>
  <si>
    <t xml:space="preserve">        3.    Normatív kötött felhasználású támogatások</t>
  </si>
  <si>
    <t xml:space="preserve">III. Támogatás összesen: </t>
  </si>
  <si>
    <t xml:space="preserve"> 1. Tárgyi eszközök, immateriális javak értékesítése </t>
  </si>
  <si>
    <t xml:space="preserve"> 2. Önkormányzat sajátos felhalmozási és tőke bevétele</t>
  </si>
  <si>
    <t xml:space="preserve"> 3. Pénzügyi befektetések bevétel</t>
  </si>
  <si>
    <t xml:space="preserve">IV. Felhalmozási és tőke jellegű bevétel összesen: </t>
  </si>
  <si>
    <t>1. Működési célú támogatásértékű bevétel</t>
  </si>
  <si>
    <t>2. Felhalmozási célú támogatásértékű bevétel</t>
  </si>
  <si>
    <t xml:space="preserve">V. Működési és a felhalmozási célú támogatásértékű bevétel összesen: </t>
  </si>
  <si>
    <t>1. Működési célú átvett pénzeszköz az államháztartáson kívülről</t>
  </si>
  <si>
    <t>2. Felhalmozási célú átvett pénzeszköz az államháztartáson kívülről</t>
  </si>
  <si>
    <t xml:space="preserve">VI. Működési és a felhalmozási célú átvett pénzeszköz összesen: </t>
  </si>
  <si>
    <t>1. Előző évi működési célú maradvány átvétele</t>
  </si>
  <si>
    <t>2. Előző évi felhalmozási célú maradvány átvétele</t>
  </si>
  <si>
    <t>VII. Előző évi működési és felhalmozási célú maradvány átvétele összesen:</t>
  </si>
  <si>
    <t>VIII. Kölcsön összesen:
     (Kapott kölcsönökből és a nyújtott kölcsönök visszatérüléséből származik)</t>
  </si>
  <si>
    <t>Hosszú lejáratú hitelek törlesztése</t>
  </si>
  <si>
    <t>Rövid lejáratú hitelek törlesztése</t>
  </si>
  <si>
    <t xml:space="preserve">Pénzforgalmi kiadások (13+19) </t>
  </si>
  <si>
    <t xml:space="preserve">Önkormányzatok sajátos működési bevétele </t>
  </si>
  <si>
    <t>Pénzforgalmi költségvetési bevételek és kiadások különbsége (36-13)
(költségvetési hiány(-), költségvetési többlet(+))</t>
  </si>
  <si>
    <t xml:space="preserve">Kiadások összesen (20+21+22) </t>
  </si>
  <si>
    <t>1. Kölcsön működésre</t>
  </si>
  <si>
    <t>2. Kölcsön felhalmozásra</t>
  </si>
  <si>
    <t>VIII. Kölcsön összesen:</t>
  </si>
  <si>
    <t xml:space="preserve">Önkormányzati bevétel finanaszírozási bevétel nélkül összesen (I.-VIII.): </t>
  </si>
  <si>
    <t xml:space="preserve">   1. Belső finanszírozási művelet</t>
  </si>
  <si>
    <t xml:space="preserve">       1.1. Önkormányzat 2011. évi pénzmaradványa és tartaléka</t>
  </si>
  <si>
    <t xml:space="preserve">                         - működési célra                                                                                         </t>
  </si>
  <si>
    <t xml:space="preserve">             1.1.2. Egyéb feladattal kötött pénzmaradvány és 
                       tartalék</t>
  </si>
  <si>
    <t xml:space="preserve">                        - működési célra                                                                                         </t>
  </si>
  <si>
    <t xml:space="preserve">                        - felhalmozási célra                                                                                         </t>
  </si>
  <si>
    <t xml:space="preserve">   2. Külső finanszírozási művelet</t>
  </si>
  <si>
    <t xml:space="preserve">       2.1. Fejlesztési hitel igénybevétel</t>
  </si>
  <si>
    <t xml:space="preserve">       2.2. Folyószámlahitel (működés) igénybevétel</t>
  </si>
  <si>
    <t>IX. Finanszírozási bevételek összesen:</t>
  </si>
  <si>
    <t>Bevételek mindösszesen (I-IX.):</t>
  </si>
  <si>
    <r>
      <t xml:space="preserve">I. </t>
    </r>
    <r>
      <rPr>
        <b/>
        <u val="single"/>
        <sz val="9"/>
        <rFont val="Times New Roman"/>
        <family val="1"/>
      </rPr>
      <t xml:space="preserve">Közhatalmi bevétel </t>
    </r>
  </si>
  <si>
    <r>
      <t>1.</t>
    </r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 xml:space="preserve">  Önkormányzatok sajátos működési bevételei </t>
    </r>
  </si>
  <si>
    <r>
      <t xml:space="preserve">III. </t>
    </r>
    <r>
      <rPr>
        <b/>
        <u val="single"/>
        <sz val="9"/>
        <rFont val="Times New Roman"/>
        <family val="1"/>
      </rPr>
      <t>Támogatás</t>
    </r>
    <r>
      <rPr>
        <b/>
        <sz val="9"/>
        <rFont val="Times New Roman"/>
        <family val="1"/>
      </rPr>
      <t xml:space="preserve"> </t>
    </r>
  </si>
  <si>
    <r>
      <t xml:space="preserve">IV. </t>
    </r>
    <r>
      <rPr>
        <b/>
        <u val="single"/>
        <sz val="9"/>
        <rFont val="Times New Roman"/>
        <family val="1"/>
      </rPr>
      <t>Felhalmozási és tőke jellegű bevétel</t>
    </r>
  </si>
  <si>
    <r>
      <t xml:space="preserve">V. </t>
    </r>
    <r>
      <rPr>
        <b/>
        <u val="single"/>
        <sz val="9"/>
        <rFont val="Times New Roman"/>
        <family val="1"/>
      </rPr>
      <t>Működési és a felhalmozási célú támogatásértékű bevétel</t>
    </r>
  </si>
  <si>
    <r>
      <t xml:space="preserve">VI. </t>
    </r>
    <r>
      <rPr>
        <b/>
        <u val="single"/>
        <sz val="9"/>
        <rFont val="Times New Roman"/>
        <family val="1"/>
      </rPr>
      <t>Működési és a felhalmozási célú átvett pénzeszköz</t>
    </r>
  </si>
  <si>
    <r>
      <t xml:space="preserve">VII. </t>
    </r>
    <r>
      <rPr>
        <b/>
        <u val="single"/>
        <sz val="9"/>
        <rFont val="Times New Roman"/>
        <family val="1"/>
      </rPr>
      <t>Előző év működési és felhalmozási célú maradvány átvétele</t>
    </r>
  </si>
  <si>
    <r>
      <t xml:space="preserve">IX. </t>
    </r>
    <r>
      <rPr>
        <b/>
        <u val="single"/>
        <sz val="9"/>
        <rFont val="Times New Roman"/>
        <family val="1"/>
      </rPr>
      <t>Finanszírozási bevételek</t>
    </r>
  </si>
  <si>
    <r>
      <t xml:space="preserve">              1.1.1</t>
    </r>
    <r>
      <rPr>
        <sz val="7"/>
        <rFont val="Times New Roman"/>
        <family val="1"/>
      </rPr>
      <t xml:space="preserve">   </t>
    </r>
    <r>
      <rPr>
        <sz val="9"/>
        <rFont val="Times New Roman"/>
        <family val="1"/>
      </rPr>
      <t xml:space="preserve">A „Karcag I. Kötvény” kibocsátásából származó bevétel   </t>
    </r>
  </si>
  <si>
    <t>Telj.%-a</t>
  </si>
  <si>
    <t>2.    Központosított és egyéb támogatások</t>
  </si>
  <si>
    <t>VII. Kölcsön összesen:
     (Kapott kölcsönökből és a nyújtott kölcsönök visszatérüléséből származik)</t>
  </si>
  <si>
    <t xml:space="preserve">                         - működési célra                                                                                          </t>
  </si>
  <si>
    <t xml:space="preserve">                         - felhalmozási célra                                                                                         </t>
  </si>
  <si>
    <t>Költségvetési szerv megnevezése</t>
  </si>
  <si>
    <t>Működési és a felhalmozási célú támogatásértékű bevétel</t>
  </si>
  <si>
    <t>Működési és felhalmozási célú átvett pénzeszköz</t>
  </si>
  <si>
    <t>Kölcsön</t>
  </si>
  <si>
    <t>Eredeti
előirányzat</t>
  </si>
  <si>
    <t>Módosított
előirányzat</t>
  </si>
  <si>
    <t>Telj.
%-a</t>
  </si>
  <si>
    <t xml:space="preserve">Erkel Ferenc Alapfokú Művészetoktatási Intézmény  </t>
  </si>
  <si>
    <t>Déryné Kulturális,Turisztikai,Sport Központ és Könyvtár</t>
  </si>
  <si>
    <t xml:space="preserve">Városi Önkormányzat Városgondnoksága és a hozzá tartozó költségvetési szervek összesen: </t>
  </si>
  <si>
    <t xml:space="preserve">Polgármesteri Hivatal </t>
  </si>
  <si>
    <t>Költségvetési szervek összesen:</t>
  </si>
  <si>
    <t>Költségvetési szervenként 
bevétel összesen</t>
  </si>
  <si>
    <t>Előző évi pénzmaradvány és tartalék (pénzforgalom nélküli bevétel)</t>
  </si>
  <si>
    <t>Költségvetési szervenként 
bevétel mindösszesen</t>
  </si>
  <si>
    <t>Költségvetési szerv 
megnevezése</t>
  </si>
  <si>
    <t>Működési és felhalmozási célú támogatásértékű bevétel</t>
  </si>
  <si>
    <t>Kölcsönök</t>
  </si>
  <si>
    <t>Működésre</t>
  </si>
  <si>
    <t>Ebből:TIOP 2.2.4 pályázat</t>
  </si>
  <si>
    <t>Összesen
(Finanszírozási művelet nélkül)</t>
  </si>
  <si>
    <t>Finanszírozási bevétel 
belső finanaszírozási művelet 2011. évi pénzmaradvány</t>
  </si>
  <si>
    <t>Bevételek mindösszesen</t>
  </si>
  <si>
    <t xml:space="preserve">                 </t>
  </si>
  <si>
    <t>Működési költségvetés</t>
  </si>
  <si>
    <t>Munkaadót terhelő járulékok és szociális hozzájárulási adó</t>
  </si>
  <si>
    <t>Dologi és egyéb folyó kiadás</t>
  </si>
  <si>
    <t>Egyéb működési kiadás</t>
  </si>
  <si>
    <t>Működési célú pénzeszköz átadás államháztartáson kivülre</t>
  </si>
  <si>
    <t>Társadalom-, szociálpolitikai és egyéb juttatás</t>
  </si>
  <si>
    <t>Költségvetési szervek kiadásai</t>
  </si>
  <si>
    <t>Önkormányzat kiadása költségvetési szervek támogatása nélkül</t>
  </si>
  <si>
    <t>Működési kiadás</t>
  </si>
  <si>
    <t>Felhalmozási költségvetés</t>
  </si>
  <si>
    <t>Finanszírozási kiadás</t>
  </si>
  <si>
    <t>Pénzforgalom nélküli kiadás (céltartalék működésre)</t>
  </si>
  <si>
    <t>Beruházási kiadások</t>
  </si>
  <si>
    <t>Egyéb felhalmozási kiadások</t>
  </si>
  <si>
    <t>Felhalmozásra</t>
  </si>
  <si>
    <t>Támogatáértékű felhalmozási kiadás</t>
  </si>
  <si>
    <t>Felhalmozási célú pénzeszköz átadás államháztartáson kivülre</t>
  </si>
  <si>
    <t>Befektetési célú részesedések vásárlása</t>
  </si>
  <si>
    <t>Költségvetési szervek megnevezése</t>
  </si>
  <si>
    <t>Kiadás
összesen</t>
  </si>
  <si>
    <t>K I A D Á S B Ó L</t>
  </si>
  <si>
    <t>Személyi juttatások</t>
  </si>
  <si>
    <t>Módosított előirányzat</t>
  </si>
  <si>
    <t xml:space="preserve">1.Városi Önkormányzat Városgondnoksága és a hozzá tartozó intézmények összesen: </t>
  </si>
  <si>
    <t>Egyéb felhalmozási kiadás</t>
  </si>
  <si>
    <t>Támogatásértékű felhalmozási kiadás</t>
  </si>
  <si>
    <r>
      <t>1</t>
    </r>
    <r>
      <rPr>
        <b/>
        <u val="single"/>
        <sz val="9"/>
        <rFont val="Times New Roman"/>
        <family val="1"/>
      </rPr>
      <t xml:space="preserve">.Városi Önkormányzat Városgondnokság és a hozzá tartozó intézmények: </t>
    </r>
  </si>
  <si>
    <t>Egyéb működési kiadások</t>
  </si>
  <si>
    <t>Támogatásértékű működésikiadás</t>
  </si>
  <si>
    <t>Társadalom-, szociálpolitikai és egyéb juttatás támogatás</t>
  </si>
  <si>
    <t>Anyakönyvi események</t>
  </si>
  <si>
    <t>Önkormányzatot terhelő kifizetések</t>
  </si>
  <si>
    <t>Önkormányzati biztos megbízási díja 
(Továbbszámlázás) (2012.12.31-ig)</t>
  </si>
  <si>
    <t>Továbbszámlázás államháztartáson belülre és államháztartáson kívülre</t>
  </si>
  <si>
    <t>Rendszeres szociális segély egészségkárosodott személyeknek minősülők részére</t>
  </si>
  <si>
    <t>Mozgáskorlátozottak támogatása</t>
  </si>
  <si>
    <t>Ö s s z s e s e n:</t>
  </si>
  <si>
    <t>- 1 -</t>
  </si>
  <si>
    <t>Felhalmozási kiadás</t>
  </si>
  <si>
    <t>Hitelek törlesztése, kötvény és hitelek kamatai</t>
  </si>
  <si>
    <t xml:space="preserve">3. sz. melléklet Karcag Város Önkormányzata Képviselő-testületének 10/2013. (IV.26.) önkormányzati rendeletéhez </t>
  </si>
  <si>
    <t xml:space="preserve">3.1. sz. melléklet Karcag Város Önkormányzata Képviselő-testületének 10/2013. (IV.26.) önkormányzati rendeletéhez </t>
  </si>
  <si>
    <t>3.2. sz. melléklet  Karcag Város Önkormányzata Képviselő-testületének 10/2013. (IV.26.)  önkormányzati rendeletéhez</t>
  </si>
  <si>
    <t xml:space="preserve">3.2.1. sz. melléklet  Karcag Város Önkormányzata Képviselő-testületének 10/2013. (IV.26.) önkormányzati rendeletéhez </t>
  </si>
  <si>
    <t xml:space="preserve">3.2.2. sz. melléklet  Karcag Város Önkormányzata Képviselő-testületének 10/2013. (IV.26.) önkormányzati rendeletéhez </t>
  </si>
  <si>
    <t xml:space="preserve">4.  sz. melléklet Karcag Város Önkormányzata Képviselő-testületének 10/2013. (IV.26.) önkormányzati rendeletéhez </t>
  </si>
  <si>
    <t xml:space="preserve">4.1.  sz. melléklet Karcag Város Önkormányzata Képviselő-testületének 10/2013. (IV.26.) önkormányzati rendeletéhez </t>
  </si>
  <si>
    <r>
      <t xml:space="preserve">             4</t>
    </r>
    <r>
      <rPr>
        <i/>
        <u val="single"/>
        <sz val="10"/>
        <rFont val="Times New Roman"/>
        <family val="1"/>
      </rPr>
      <t xml:space="preserve">.1.1. sz. melléklet Karcag Város Önkormányzata Képviselő-testületének 10/2013. (IV.26.)  önkormányzati rendeletéhez </t>
    </r>
  </si>
  <si>
    <t xml:space="preserve">4.2.sz. melléklet Karcag Város Önkormányzata Képviselő-testületének 10/2013. (IV.26.)  önkormányzati rendeletéhez </t>
  </si>
  <si>
    <t xml:space="preserve">4.3. sz. melléklet Karcag Város Önkormányzata Képviselő Testületének 10/2013. (IV.26.) önkormányzati rendeletéhez </t>
  </si>
  <si>
    <t xml:space="preserve">4.4. sz. melléklet Karcag Város Önkormányzata Képviselő-testületének 10/2013. (IV.26.) önkormányzati rendeletéhez  </t>
  </si>
  <si>
    <t xml:space="preserve">5. sz. melléklet Karcag Város Önkormányzata Képviselő-testületének 10/2013.(IV.26.) önkormányzati rendeletéhez </t>
  </si>
  <si>
    <t xml:space="preserve">6. sz. melléklet Karcag Város Önkormányzata Képviselő-testületének  10/2013. (IV.26.)  önkormányzati rendeletéhez </t>
  </si>
  <si>
    <t xml:space="preserve">A 2013. április 25-ei nyílt jegyzőkönyv 1. sz. mellléklete </t>
  </si>
  <si>
    <r>
      <rPr>
        <b/>
        <u val="single"/>
        <sz val="16"/>
        <rFont val="Times New Roman"/>
        <family val="1"/>
      </rPr>
      <t>A 2013. április 25-ei nyílt jegyzőkönyv 1. sz. mellléklete</t>
    </r>
    <r>
      <rPr>
        <b/>
        <u val="single"/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</si>
</sst>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.0"/>
    <numFmt numFmtId="166" formatCode="0.0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u val="single"/>
      <sz val="10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11"/>
      <name val="Arial"/>
      <family val="2"/>
    </font>
    <font>
      <b/>
      <sz val="10"/>
      <name val="Arial"/>
      <family val="0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u val="single"/>
      <sz val="10.5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Arial"/>
      <family val="0"/>
    </font>
    <font>
      <b/>
      <i/>
      <u val="single"/>
      <sz val="12"/>
      <name val="Arial"/>
      <family val="0"/>
    </font>
    <font>
      <b/>
      <i/>
      <sz val="12"/>
      <name val="Arial"/>
      <family val="0"/>
    </font>
    <font>
      <sz val="8"/>
      <name val="Calibri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8"/>
      <name val="Calibri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9"/>
      <color indexed="8"/>
      <name val="Calibri"/>
      <family val="2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ck"/>
      <right style="thick"/>
      <top/>
      <bottom style="thick"/>
    </border>
    <border>
      <left/>
      <right/>
      <top/>
      <bottom style="thick"/>
    </border>
    <border>
      <left/>
      <right style="thick"/>
      <top/>
      <bottom/>
    </border>
    <border>
      <left style="thick"/>
      <right/>
      <top/>
      <bottom/>
    </border>
    <border>
      <left style="medium"/>
      <right style="thick"/>
      <top/>
      <bottom/>
    </border>
    <border>
      <left/>
      <right style="medium"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medium"/>
      <right style="medium"/>
      <top/>
      <bottom style="thick"/>
    </border>
    <border>
      <left style="thick"/>
      <right/>
      <top style="thick"/>
      <bottom style="thick"/>
    </border>
    <border>
      <left/>
      <right style="medium"/>
      <top style="thick"/>
      <bottom/>
    </border>
    <border>
      <left/>
      <right style="thick"/>
      <top style="thick"/>
      <bottom/>
    </border>
    <border>
      <left style="medium"/>
      <right style="thick"/>
      <top style="thick"/>
      <bottom/>
    </border>
    <border>
      <left style="medium"/>
      <right/>
      <top style="thick"/>
      <bottom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/>
      <right style="medium"/>
      <top/>
      <bottom style="thick"/>
    </border>
    <border>
      <left/>
      <right style="thick"/>
      <top/>
      <bottom style="thick"/>
    </border>
    <border>
      <left style="medium"/>
      <right style="thick"/>
      <top/>
      <bottom style="thick"/>
    </border>
    <border>
      <left style="medium"/>
      <right/>
      <top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ck"/>
      <right/>
      <top/>
      <bottom style="thick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8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0" fillId="0" borderId="0" applyFont="0" applyFill="0" applyBorder="0" applyAlignment="0" applyProtection="0"/>
  </cellStyleXfs>
  <cellXfs count="942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7" fillId="0" borderId="0" xfId="0" applyFont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0" xfId="0" applyFont="1" applyAlignment="1">
      <alignment vertical="top" wrapText="1"/>
    </xf>
    <xf numFmtId="0" fontId="16" fillId="0" borderId="0" xfId="0" applyFont="1" applyAlignment="1">
      <alignment horizontal="justify"/>
    </xf>
    <xf numFmtId="0" fontId="29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justify" wrapText="1"/>
    </xf>
    <xf numFmtId="0" fontId="8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4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14" fontId="31" fillId="0" borderId="17" xfId="0" applyNumberFormat="1" applyFont="1" applyBorder="1" applyAlignment="1" quotePrefix="1">
      <alignment horizontal="left" vertical="center" wrapText="1"/>
    </xf>
    <xf numFmtId="0" fontId="3" fillId="0" borderId="18" xfId="0" applyFont="1" applyBorder="1" applyAlignment="1">
      <alignment horizontal="justify" vertical="top" wrapText="1"/>
    </xf>
    <xf numFmtId="0" fontId="31" fillId="0" borderId="18" xfId="0" applyFont="1" applyBorder="1" applyAlignment="1">
      <alignment horizontal="justify" vertical="top" wrapText="1"/>
    </xf>
    <xf numFmtId="0" fontId="31" fillId="0" borderId="17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31" fillId="0" borderId="18" xfId="0" applyFont="1" applyBorder="1" applyAlignment="1" quotePrefix="1">
      <alignment horizontal="justify" vertical="top" wrapText="1"/>
    </xf>
    <xf numFmtId="0" fontId="24" fillId="0" borderId="16" xfId="0" applyFont="1" applyBorder="1" applyAlignment="1" quotePrefix="1">
      <alignment horizontal="justify" vertical="top" wrapText="1"/>
    </xf>
    <xf numFmtId="0" fontId="31" fillId="0" borderId="17" xfId="0" applyFont="1" applyBorder="1" applyAlignment="1">
      <alignment horizontal="left" vertical="center" wrapText="1"/>
    </xf>
    <xf numFmtId="14" fontId="31" fillId="0" borderId="0" xfId="0" applyNumberFormat="1" applyFont="1" applyBorder="1" applyAlignment="1" quotePrefix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3" fillId="0" borderId="16" xfId="0" applyFont="1" applyBorder="1" applyAlignment="1">
      <alignment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justify" vertical="top" wrapText="1"/>
    </xf>
    <xf numFmtId="16" fontId="2" fillId="0" borderId="0" xfId="0" applyNumberFormat="1" applyFont="1" applyBorder="1" applyAlignment="1" quotePrefix="1">
      <alignment horizontal="left" vertical="center" wrapText="1"/>
    </xf>
    <xf numFmtId="14" fontId="31" fillId="0" borderId="0" xfId="0" applyNumberFormat="1" applyFont="1" applyBorder="1" applyAlignment="1" quotePrefix="1">
      <alignment horizontal="left" vertical="center" wrapText="1"/>
    </xf>
    <xf numFmtId="0" fontId="3" fillId="0" borderId="21" xfId="0" applyFont="1" applyBorder="1" applyAlignment="1">
      <alignment horizontal="justify" vertical="top" wrapText="1"/>
    </xf>
    <xf numFmtId="16" fontId="2" fillId="0" borderId="0" xfId="0" applyNumberFormat="1" applyFont="1" applyBorder="1" applyAlignment="1" quotePrefix="1">
      <alignment horizontal="justify" vertical="top" wrapText="1"/>
    </xf>
    <xf numFmtId="0" fontId="31" fillId="0" borderId="0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wrapText="1"/>
    </xf>
    <xf numFmtId="0" fontId="2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justify" wrapText="1"/>
    </xf>
    <xf numFmtId="0" fontId="2" fillId="0" borderId="20" xfId="0" applyFont="1" applyBorder="1" applyAlignment="1">
      <alignment horizontal="justify" vertical="top" wrapText="1"/>
    </xf>
    <xf numFmtId="0" fontId="2" fillId="0" borderId="19" xfId="0" applyFont="1" applyBorder="1" applyAlignment="1" quotePrefix="1">
      <alignment horizontal="justify" vertical="top" wrapText="1"/>
    </xf>
    <xf numFmtId="14" fontId="31" fillId="0" borderId="0" xfId="0" applyNumberFormat="1" applyFont="1" applyBorder="1" applyAlignment="1">
      <alignment horizontal="justify" vertical="top" wrapText="1"/>
    </xf>
    <xf numFmtId="0" fontId="31" fillId="0" borderId="0" xfId="0" applyFont="1" applyBorder="1" applyAlignment="1" quotePrefix="1">
      <alignment horizontal="justify" vertical="top" wrapText="1"/>
    </xf>
    <xf numFmtId="0" fontId="31" fillId="0" borderId="19" xfId="0" applyFont="1" applyBorder="1" applyAlignment="1">
      <alignment horizontal="justify" vertical="top" wrapText="1"/>
    </xf>
    <xf numFmtId="0" fontId="31" fillId="0" borderId="21" xfId="0" applyFont="1" applyBorder="1" applyAlignment="1">
      <alignment horizontal="justify" vertical="top" wrapText="1"/>
    </xf>
    <xf numFmtId="0" fontId="31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0" fontId="31" fillId="0" borderId="20" xfId="0" applyFont="1" applyBorder="1" applyAlignment="1">
      <alignment horizontal="left" vertical="center" wrapText="1"/>
    </xf>
    <xf numFmtId="0" fontId="31" fillId="0" borderId="0" xfId="0" applyFont="1" applyBorder="1" applyAlignment="1">
      <alignment vertical="top" wrapText="1"/>
    </xf>
    <xf numFmtId="0" fontId="2" fillId="0" borderId="22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wrapText="1"/>
    </xf>
    <xf numFmtId="14" fontId="31" fillId="0" borderId="16" xfId="0" applyNumberFormat="1" applyFont="1" applyBorder="1" applyAlignment="1" quotePrefix="1">
      <alignment horizontal="justify" vertical="top" wrapText="1"/>
    </xf>
    <xf numFmtId="0" fontId="31" fillId="0" borderId="22" xfId="0" applyFont="1" applyBorder="1" applyAlignment="1">
      <alignment horizontal="justify" vertical="top" wrapText="1"/>
    </xf>
    <xf numFmtId="0" fontId="31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6" fillId="0" borderId="10" xfId="0" applyNumberFormat="1" applyFont="1" applyBorder="1" applyAlignment="1">
      <alignment horizontal="right" vertical="center" wrapText="1" indent="1"/>
    </xf>
    <xf numFmtId="3" fontId="27" fillId="0" borderId="10" xfId="0" applyNumberFormat="1" applyFont="1" applyBorder="1" applyAlignment="1">
      <alignment horizontal="right" vertical="center" wrapText="1" indent="1"/>
    </xf>
    <xf numFmtId="3" fontId="8" fillId="0" borderId="11" xfId="0" applyNumberFormat="1" applyFont="1" applyBorder="1" applyAlignment="1">
      <alignment horizontal="right" vertical="center" wrapText="1" indent="1"/>
    </xf>
    <xf numFmtId="3" fontId="5" fillId="0" borderId="11" xfId="0" applyNumberFormat="1" applyFont="1" applyBorder="1" applyAlignment="1">
      <alignment horizontal="right" vertical="center" wrapText="1" indent="1"/>
    </xf>
    <xf numFmtId="3" fontId="8" fillId="0" borderId="14" xfId="0" applyNumberFormat="1" applyFont="1" applyBorder="1" applyAlignment="1">
      <alignment horizontal="right" vertical="center" wrapText="1" indent="1"/>
    </xf>
    <xf numFmtId="0" fontId="3" fillId="0" borderId="13" xfId="0" applyFont="1" applyBorder="1" applyAlignment="1">
      <alignment horizontal="right" vertical="center" indent="1"/>
    </xf>
    <xf numFmtId="3" fontId="3" fillId="0" borderId="13" xfId="0" applyNumberFormat="1" applyFont="1" applyBorder="1" applyAlignment="1">
      <alignment horizontal="right" vertical="center" wrapText="1" indent="1"/>
    </xf>
    <xf numFmtId="3" fontId="3" fillId="0" borderId="23" xfId="0" applyNumberFormat="1" applyFont="1" applyBorder="1" applyAlignment="1">
      <alignment horizontal="right" vertical="center" wrapText="1" indent="1"/>
    </xf>
    <xf numFmtId="3" fontId="31" fillId="0" borderId="23" xfId="0" applyNumberFormat="1" applyFont="1" applyBorder="1" applyAlignment="1">
      <alignment horizontal="right" vertical="center" wrapText="1" indent="1"/>
    </xf>
    <xf numFmtId="3" fontId="2" fillId="0" borderId="2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right" vertical="center" wrapText="1" indent="1"/>
    </xf>
    <xf numFmtId="3" fontId="31" fillId="0" borderId="10" xfId="0" applyNumberFormat="1" applyFont="1" applyBorder="1" applyAlignment="1">
      <alignment horizontal="right" vertical="center" wrapText="1" indent="1"/>
    </xf>
    <xf numFmtId="3" fontId="3" fillId="0" borderId="24" xfId="0" applyNumberFormat="1" applyFont="1" applyBorder="1" applyAlignment="1">
      <alignment horizontal="right" vertical="center" wrapText="1" indent="1"/>
    </xf>
    <xf numFmtId="3" fontId="3" fillId="0" borderId="13" xfId="0" applyNumberFormat="1" applyFont="1" applyBorder="1" applyAlignment="1">
      <alignment horizontal="right" vertical="center" indent="1"/>
    </xf>
    <xf numFmtId="3" fontId="24" fillId="0" borderId="13" xfId="0" applyNumberFormat="1" applyFont="1" applyBorder="1" applyAlignment="1">
      <alignment horizontal="right" vertical="center" wrapText="1" indent="1"/>
    </xf>
    <xf numFmtId="3" fontId="31" fillId="0" borderId="24" xfId="0" applyNumberFormat="1" applyFont="1" applyBorder="1" applyAlignment="1">
      <alignment horizontal="right" vertical="center" wrapText="1" indent="1"/>
    </xf>
    <xf numFmtId="3" fontId="2" fillId="0" borderId="10" xfId="0" applyNumberFormat="1" applyFont="1" applyBorder="1" applyAlignment="1">
      <alignment horizontal="right" vertical="center" wrapText="1" indent="1"/>
    </xf>
    <xf numFmtId="3" fontId="31" fillId="0" borderId="13" xfId="0" applyNumberFormat="1" applyFont="1" applyBorder="1" applyAlignment="1">
      <alignment horizontal="right" vertical="center" wrapText="1" indent="1"/>
    </xf>
    <xf numFmtId="3" fontId="2" fillId="0" borderId="13" xfId="0" applyNumberFormat="1" applyFont="1" applyBorder="1" applyAlignment="1">
      <alignment horizontal="right" vertical="center" wrapText="1" indent="1"/>
    </xf>
    <xf numFmtId="0" fontId="2" fillId="0" borderId="13" xfId="0" applyFont="1" applyBorder="1" applyAlignment="1">
      <alignment horizontal="right" vertical="center" wrapText="1" indent="1"/>
    </xf>
    <xf numFmtId="3" fontId="3" fillId="0" borderId="24" xfId="0" applyNumberFormat="1" applyFont="1" applyBorder="1" applyAlignment="1">
      <alignment horizontal="right" vertical="center" indent="1"/>
    </xf>
    <xf numFmtId="0" fontId="0" fillId="0" borderId="22" xfId="0" applyBorder="1" applyAlignment="1">
      <alignment/>
    </xf>
    <xf numFmtId="0" fontId="3" fillId="0" borderId="21" xfId="0" applyFont="1" applyBorder="1" applyAlignment="1">
      <alignment horizontal="center" vertical="top" wrapText="1"/>
    </xf>
    <xf numFmtId="3" fontId="31" fillId="0" borderId="16" xfId="0" applyNumberFormat="1" applyFont="1" applyBorder="1" applyAlignment="1">
      <alignment horizontal="right" vertical="center" wrapText="1" indent="1"/>
    </xf>
    <xf numFmtId="3" fontId="2" fillId="0" borderId="17" xfId="0" applyNumberFormat="1" applyFont="1" applyBorder="1" applyAlignment="1">
      <alignment horizontal="right" vertical="center" wrapText="1" indent="1"/>
    </xf>
    <xf numFmtId="0" fontId="2" fillId="0" borderId="16" xfId="0" applyFont="1" applyBorder="1" applyAlignment="1">
      <alignment horizontal="justify" vertical="top" wrapText="1"/>
    </xf>
    <xf numFmtId="3" fontId="2" fillId="0" borderId="16" xfId="0" applyNumberFormat="1" applyFont="1" applyBorder="1" applyAlignment="1">
      <alignment horizontal="right" vertical="center" wrapText="1" indent="1"/>
    </xf>
    <xf numFmtId="3" fontId="31" fillId="0" borderId="0" xfId="0" applyNumberFormat="1" applyFont="1" applyBorder="1" applyAlignment="1">
      <alignment horizontal="right" vertical="center" wrapText="1" indent="1"/>
    </xf>
    <xf numFmtId="0" fontId="23" fillId="0" borderId="25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3" fontId="23" fillId="0" borderId="25" xfId="0" applyNumberFormat="1" applyFont="1" applyBorder="1" applyAlignment="1">
      <alignment horizontal="right" vertical="center" indent="1"/>
    </xf>
    <xf numFmtId="0" fontId="23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 wrapText="1" indent="1"/>
    </xf>
    <xf numFmtId="0" fontId="33" fillId="0" borderId="0" xfId="0" applyFont="1" applyAlignment="1">
      <alignment/>
    </xf>
    <xf numFmtId="0" fontId="23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31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18" xfId="0" applyFont="1" applyBorder="1" applyAlignment="1" quotePrefix="1">
      <alignment horizontal="left" vertical="center" wrapText="1"/>
    </xf>
    <xf numFmtId="14" fontId="31" fillId="0" borderId="16" xfId="0" applyNumberFormat="1" applyFont="1" applyBorder="1" applyAlignment="1" quotePrefix="1">
      <alignment horizontal="left" vertical="center" wrapText="1"/>
    </xf>
    <xf numFmtId="14" fontId="31" fillId="0" borderId="18" xfId="0" applyNumberFormat="1" applyFont="1" applyBorder="1" applyAlignment="1" quotePrefix="1">
      <alignment horizontal="left" vertical="center" wrapText="1"/>
    </xf>
    <xf numFmtId="0" fontId="3" fillId="0" borderId="0" xfId="0" applyFont="1" applyBorder="1" applyAlignment="1" quotePrefix="1">
      <alignment horizontal="left" vertical="center" wrapText="1"/>
    </xf>
    <xf numFmtId="0" fontId="3" fillId="0" borderId="18" xfId="0" applyFont="1" applyBorder="1" applyAlignment="1" quotePrefix="1">
      <alignment horizontal="left" vertical="center" wrapText="1"/>
    </xf>
    <xf numFmtId="0" fontId="2" fillId="0" borderId="0" xfId="0" applyFont="1" applyBorder="1" applyAlignment="1" quotePrefix="1">
      <alignment horizontal="left" vertical="center" wrapText="1"/>
    </xf>
    <xf numFmtId="0" fontId="2" fillId="0" borderId="18" xfId="0" applyFont="1" applyBorder="1" applyAlignment="1" quotePrefix="1">
      <alignment horizontal="left" vertical="center" wrapText="1"/>
    </xf>
    <xf numFmtId="16" fontId="2" fillId="0" borderId="18" xfId="0" applyNumberFormat="1" applyFont="1" applyBorder="1" applyAlignment="1" quotePrefix="1">
      <alignment horizontal="center" vertical="center" wrapText="1"/>
    </xf>
    <xf numFmtId="16" fontId="2" fillId="0" borderId="17" xfId="0" applyNumberFormat="1" applyFont="1" applyBorder="1" applyAlignment="1" quotePrefix="1">
      <alignment horizontal="left" vertical="center" wrapText="1"/>
    </xf>
    <xf numFmtId="16" fontId="2" fillId="0" borderId="16" xfId="0" applyNumberFormat="1" applyFont="1" applyBorder="1" applyAlignment="1" quotePrefix="1">
      <alignment horizontal="left" vertical="center" wrapText="1"/>
    </xf>
    <xf numFmtId="0" fontId="2" fillId="0" borderId="17" xfId="0" applyFont="1" applyBorder="1" applyAlignment="1" quotePrefix="1">
      <alignment horizontal="left" vertical="center" wrapText="1"/>
    </xf>
    <xf numFmtId="0" fontId="2" fillId="0" borderId="16" xfId="0" applyFont="1" applyBorder="1" applyAlignment="1" quotePrefix="1">
      <alignment horizontal="left" vertical="center" wrapText="1"/>
    </xf>
    <xf numFmtId="16" fontId="2" fillId="0" borderId="18" xfId="0" applyNumberFormat="1" applyFont="1" applyBorder="1" applyAlignment="1" quotePrefix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1" fillId="0" borderId="18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2" fillId="0" borderId="18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center" wrapText="1" indent="1"/>
    </xf>
    <xf numFmtId="3" fontId="3" fillId="0" borderId="11" xfId="0" applyNumberFormat="1" applyFont="1" applyBorder="1" applyAlignment="1">
      <alignment horizontal="right" vertical="center" wrapText="1" indent="1"/>
    </xf>
    <xf numFmtId="3" fontId="2" fillId="0" borderId="0" xfId="0" applyNumberFormat="1" applyFont="1" applyBorder="1" applyAlignment="1">
      <alignment horizontal="righ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/>
    </xf>
    <xf numFmtId="0" fontId="9" fillId="0" borderId="0" xfId="54" applyFont="1" applyAlignment="1">
      <alignment horizontal="center"/>
      <protection/>
    </xf>
    <xf numFmtId="0" fontId="0" fillId="0" borderId="0" xfId="54" applyAlignment="1">
      <alignment/>
      <protection/>
    </xf>
    <xf numFmtId="0" fontId="0" fillId="0" borderId="0" xfId="54">
      <alignment/>
      <protection/>
    </xf>
    <xf numFmtId="0" fontId="11" fillId="0" borderId="0" xfId="54" applyFont="1" applyAlignment="1">
      <alignment horizontal="center" vertical="center" wrapText="1"/>
      <protection/>
    </xf>
    <xf numFmtId="0" fontId="12" fillId="0" borderId="0" xfId="54" applyFont="1" applyAlignment="1">
      <alignment horizontal="right" indent="15"/>
      <protection/>
    </xf>
    <xf numFmtId="0" fontId="5" fillId="0" borderId="0" xfId="54" applyFont="1">
      <alignment/>
      <protection/>
    </xf>
    <xf numFmtId="164" fontId="15" fillId="0" borderId="29" xfId="54" applyNumberFormat="1" applyFont="1" applyBorder="1" applyAlignment="1">
      <alignment horizontal="center" vertical="center" wrapText="1"/>
      <protection/>
    </xf>
    <xf numFmtId="164" fontId="15" fillId="0" borderId="30" xfId="54" applyNumberFormat="1" applyFont="1" applyBorder="1" applyAlignment="1">
      <alignment horizontal="center" vertical="center" wrapText="1"/>
      <protection/>
    </xf>
    <xf numFmtId="3" fontId="15" fillId="0" borderId="29" xfId="54" applyNumberFormat="1" applyFont="1" applyBorder="1" applyAlignment="1">
      <alignment horizontal="center" vertical="center"/>
      <protection/>
    </xf>
    <xf numFmtId="164" fontId="12" fillId="0" borderId="11" xfId="54" applyNumberFormat="1" applyFont="1" applyBorder="1" applyAlignment="1">
      <alignment horizontal="right" vertical="top" wrapText="1"/>
      <protection/>
    </xf>
    <xf numFmtId="164" fontId="12" fillId="0" borderId="31" xfId="54" applyNumberFormat="1" applyFont="1" applyBorder="1" applyAlignment="1">
      <alignment horizontal="right" vertical="center" wrapText="1" indent="1"/>
      <protection/>
    </xf>
    <xf numFmtId="164" fontId="12" fillId="0" borderId="0" xfId="54" applyNumberFormat="1" applyFont="1" applyBorder="1" applyAlignment="1">
      <alignment horizontal="right" vertical="center" wrapText="1" indent="1"/>
      <protection/>
    </xf>
    <xf numFmtId="3" fontId="12" fillId="0" borderId="13" xfId="54" applyNumberFormat="1" applyFont="1" applyBorder="1" applyAlignment="1">
      <alignment horizontal="right" vertical="center" indent="1"/>
      <protection/>
    </xf>
    <xf numFmtId="0" fontId="12" fillId="0" borderId="32" xfId="54" applyFont="1" applyBorder="1" applyAlignment="1">
      <alignment horizontal="left" vertical="top" wrapText="1" indent="1"/>
      <protection/>
    </xf>
    <xf numFmtId="164" fontId="12" fillId="0" borderId="11" xfId="54" applyNumberFormat="1" applyFont="1" applyBorder="1" applyAlignment="1">
      <alignment horizontal="right" vertical="center" wrapText="1" indent="1"/>
      <protection/>
    </xf>
    <xf numFmtId="165" fontId="12" fillId="0" borderId="13" xfId="54" applyNumberFormat="1" applyFont="1" applyBorder="1" applyAlignment="1">
      <alignment horizontal="right" vertical="center" indent="1"/>
      <protection/>
    </xf>
    <xf numFmtId="164" fontId="12" fillId="0" borderId="0" xfId="54" applyNumberFormat="1" applyFont="1" applyAlignment="1">
      <alignment vertical="top" wrapText="1"/>
      <protection/>
    </xf>
    <xf numFmtId="0" fontId="16" fillId="0" borderId="32" xfId="54" applyFont="1" applyBorder="1" applyAlignment="1">
      <alignment horizontal="left" vertical="top" wrapText="1" indent="2"/>
      <protection/>
    </xf>
    <xf numFmtId="164" fontId="16" fillId="0" borderId="0" xfId="54" applyNumberFormat="1" applyFont="1" applyAlignment="1">
      <alignment vertical="top" wrapText="1"/>
      <protection/>
    </xf>
    <xf numFmtId="164" fontId="16" fillId="0" borderId="11" xfId="54" applyNumberFormat="1" applyFont="1" applyBorder="1" applyAlignment="1">
      <alignment horizontal="right" vertical="center" wrapText="1" indent="1"/>
      <protection/>
    </xf>
    <xf numFmtId="164" fontId="12" fillId="0" borderId="33" xfId="54" applyNumberFormat="1" applyFont="1" applyBorder="1" applyAlignment="1">
      <alignment horizontal="right" vertical="center" wrapText="1" indent="1"/>
      <protection/>
    </xf>
    <xf numFmtId="164" fontId="12" fillId="0" borderId="19" xfId="54" applyNumberFormat="1" applyFont="1" applyBorder="1" applyAlignment="1">
      <alignment horizontal="right" vertical="center" wrapText="1" indent="1"/>
      <protection/>
    </xf>
    <xf numFmtId="164" fontId="15" fillId="0" borderId="34" xfId="54" applyNumberFormat="1" applyFont="1" applyBorder="1" applyAlignment="1">
      <alignment horizontal="right" vertical="center" wrapText="1" indent="1"/>
      <protection/>
    </xf>
    <xf numFmtId="164" fontId="15" fillId="0" borderId="35" xfId="54" applyNumberFormat="1" applyFont="1" applyBorder="1" applyAlignment="1">
      <alignment horizontal="right" vertical="center" wrapText="1" indent="1"/>
      <protection/>
    </xf>
    <xf numFmtId="164" fontId="15" fillId="0" borderId="36" xfId="54" applyNumberFormat="1" applyFont="1" applyBorder="1" applyAlignment="1">
      <alignment horizontal="right" vertical="center" wrapText="1" indent="1"/>
      <protection/>
    </xf>
    <xf numFmtId="3" fontId="15" fillId="0" borderId="37" xfId="54" applyNumberFormat="1" applyFont="1" applyBorder="1" applyAlignment="1">
      <alignment horizontal="right" vertical="center" wrapText="1" indent="1"/>
      <protection/>
    </xf>
    <xf numFmtId="165" fontId="15" fillId="0" borderId="37" xfId="54" applyNumberFormat="1" applyFont="1" applyBorder="1" applyAlignment="1">
      <alignment horizontal="right" vertical="center" indent="1"/>
      <protection/>
    </xf>
    <xf numFmtId="0" fontId="15" fillId="0" borderId="38" xfId="54" applyFont="1" applyBorder="1" applyAlignment="1">
      <alignment horizontal="justify" vertical="top" wrapText="1"/>
      <protection/>
    </xf>
    <xf numFmtId="0" fontId="15" fillId="0" borderId="39" xfId="54" applyFont="1" applyBorder="1" applyAlignment="1">
      <alignment horizontal="justify" vertical="top" wrapText="1"/>
      <protection/>
    </xf>
    <xf numFmtId="3" fontId="15" fillId="0" borderId="40" xfId="54" applyNumberFormat="1" applyFont="1" applyBorder="1" applyAlignment="1" applyProtection="1">
      <alignment horizontal="right" vertical="center" indent="1"/>
      <protection/>
    </xf>
    <xf numFmtId="0" fontId="15" fillId="0" borderId="38" xfId="54" applyFont="1" applyBorder="1" applyAlignment="1">
      <alignment vertical="top" wrapText="1"/>
      <protection/>
    </xf>
    <xf numFmtId="0" fontId="15" fillId="0" borderId="39" xfId="54" applyFont="1" applyBorder="1" applyAlignment="1">
      <alignment vertical="top" wrapText="1"/>
      <protection/>
    </xf>
    <xf numFmtId="164" fontId="15" fillId="0" borderId="11" xfId="54" applyNumberFormat="1" applyFont="1" applyBorder="1" applyAlignment="1">
      <alignment horizontal="right" vertical="center" wrapText="1" indent="1"/>
      <protection/>
    </xf>
    <xf numFmtId="164" fontId="15" fillId="0" borderId="31" xfId="54" applyNumberFormat="1" applyFont="1" applyBorder="1" applyAlignment="1">
      <alignment horizontal="right" vertical="center" wrapText="1" indent="1"/>
      <protection/>
    </xf>
    <xf numFmtId="164" fontId="15" fillId="0" borderId="0" xfId="54" applyNumberFormat="1" applyFont="1" applyBorder="1" applyAlignment="1">
      <alignment horizontal="right" vertical="center" wrapText="1" indent="1"/>
      <protection/>
    </xf>
    <xf numFmtId="0" fontId="12" fillId="0" borderId="32" xfId="54" applyFont="1" applyBorder="1" applyAlignment="1">
      <alignment vertical="top" wrapText="1"/>
      <protection/>
    </xf>
    <xf numFmtId="0" fontId="12" fillId="0" borderId="0" xfId="54" applyFont="1" applyBorder="1" applyAlignment="1">
      <alignment vertical="top" wrapText="1"/>
      <protection/>
    </xf>
    <xf numFmtId="0" fontId="15" fillId="0" borderId="41" xfId="54" applyFont="1" applyBorder="1" applyAlignment="1">
      <alignment vertical="top" wrapText="1"/>
      <protection/>
    </xf>
    <xf numFmtId="164" fontId="12" fillId="0" borderId="42" xfId="54" applyNumberFormat="1" applyFont="1" applyBorder="1" applyAlignment="1">
      <alignment horizontal="right" vertical="center" wrapText="1" indent="1"/>
      <protection/>
    </xf>
    <xf numFmtId="164" fontId="15" fillId="0" borderId="43" xfId="54" applyNumberFormat="1" applyFont="1" applyBorder="1" applyAlignment="1">
      <alignment horizontal="right" vertical="center" wrapText="1" indent="1"/>
      <protection/>
    </xf>
    <xf numFmtId="164" fontId="15" fillId="0" borderId="39" xfId="54" applyNumberFormat="1" applyFont="1" applyBorder="1" applyAlignment="1">
      <alignment horizontal="right" vertical="center" wrapText="1" indent="1"/>
      <protection/>
    </xf>
    <xf numFmtId="164" fontId="12" fillId="0" borderId="39" xfId="54" applyNumberFormat="1" applyFont="1" applyBorder="1" applyAlignment="1">
      <alignment horizontal="right" vertical="center" wrapText="1" indent="1"/>
      <protection/>
    </xf>
    <xf numFmtId="164" fontId="12" fillId="0" borderId="44" xfId="54" applyNumberFormat="1" applyFont="1" applyBorder="1" applyAlignment="1">
      <alignment horizontal="right" vertical="center" wrapText="1" indent="1"/>
      <protection/>
    </xf>
    <xf numFmtId="164" fontId="12" fillId="0" borderId="45" xfId="54" applyNumberFormat="1" applyFont="1" applyBorder="1" applyAlignment="1">
      <alignment horizontal="right" vertical="center" wrapText="1" indent="1"/>
      <protection/>
    </xf>
    <xf numFmtId="0" fontId="12" fillId="0" borderId="0" xfId="54" applyFont="1" applyBorder="1" applyAlignment="1">
      <alignment horizontal="right" vertical="center" indent="1"/>
      <protection/>
    </xf>
    <xf numFmtId="3" fontId="12" fillId="0" borderId="33" xfId="54" applyNumberFormat="1" applyFont="1" applyBorder="1" applyAlignment="1">
      <alignment horizontal="right" vertical="center" indent="1"/>
      <protection/>
    </xf>
    <xf numFmtId="3" fontId="12" fillId="0" borderId="19" xfId="54" applyNumberFormat="1" applyFont="1" applyBorder="1" applyAlignment="1">
      <alignment horizontal="right" vertical="center" indent="1"/>
      <protection/>
    </xf>
    <xf numFmtId="0" fontId="10" fillId="0" borderId="0" xfId="54" applyFont="1">
      <alignment/>
      <protection/>
    </xf>
    <xf numFmtId="164" fontId="15" fillId="0" borderId="46" xfId="54" applyNumberFormat="1" applyFont="1" applyBorder="1" applyAlignment="1">
      <alignment horizontal="right" vertical="center" wrapText="1" indent="1"/>
      <protection/>
    </xf>
    <xf numFmtId="3" fontId="15" fillId="0" borderId="46" xfId="54" applyNumberFormat="1" applyFont="1" applyBorder="1" applyAlignment="1">
      <alignment horizontal="right" vertical="center" wrapText="1" indent="1"/>
      <protection/>
    </xf>
    <xf numFmtId="165" fontId="15" fillId="0" borderId="47" xfId="54" applyNumberFormat="1" applyFont="1" applyBorder="1" applyAlignment="1">
      <alignment horizontal="right" vertical="center" indent="1"/>
      <protection/>
    </xf>
    <xf numFmtId="164" fontId="12" fillId="0" borderId="48" xfId="54" applyNumberFormat="1" applyFont="1" applyBorder="1" applyAlignment="1">
      <alignment horizontal="right" vertical="center" wrapText="1" indent="1"/>
      <protection/>
    </xf>
    <xf numFmtId="164" fontId="12" fillId="0" borderId="49" xfId="54" applyNumberFormat="1" applyFont="1" applyBorder="1" applyAlignment="1">
      <alignment horizontal="right" vertical="center" wrapText="1" indent="1"/>
      <protection/>
    </xf>
    <xf numFmtId="164" fontId="12" fillId="0" borderId="30" xfId="54" applyNumberFormat="1" applyFont="1" applyBorder="1" applyAlignment="1">
      <alignment horizontal="right" vertical="center" wrapText="1" indent="1"/>
      <protection/>
    </xf>
    <xf numFmtId="164" fontId="15" fillId="0" borderId="42" xfId="54" applyNumberFormat="1" applyFont="1" applyBorder="1" applyAlignment="1">
      <alignment horizontal="right" vertical="center" wrapText="1" indent="1"/>
      <protection/>
    </xf>
    <xf numFmtId="164" fontId="12" fillId="0" borderId="43" xfId="54" applyNumberFormat="1" applyFont="1" applyBorder="1" applyAlignment="1">
      <alignment horizontal="right" vertical="center" wrapText="1" indent="1"/>
      <protection/>
    </xf>
    <xf numFmtId="164" fontId="15" fillId="0" borderId="48" xfId="54" applyNumberFormat="1" applyFont="1" applyBorder="1" applyAlignment="1">
      <alignment horizontal="right" vertical="center" wrapText="1" indent="1"/>
      <protection/>
    </xf>
    <xf numFmtId="164" fontId="15" fillId="0" borderId="49" xfId="54" applyNumberFormat="1" applyFont="1" applyBorder="1" applyAlignment="1">
      <alignment horizontal="right" vertical="center" wrapText="1" indent="1"/>
      <protection/>
    </xf>
    <xf numFmtId="164" fontId="15" fillId="0" borderId="30" xfId="54" applyNumberFormat="1" applyFont="1" applyBorder="1" applyAlignment="1">
      <alignment horizontal="right" vertical="center" wrapText="1" indent="1"/>
      <protection/>
    </xf>
    <xf numFmtId="3" fontId="12" fillId="0" borderId="13" xfId="54" applyNumberFormat="1" applyFont="1" applyBorder="1" applyAlignment="1">
      <alignment horizontal="right" vertical="center" wrapText="1" indent="1"/>
      <protection/>
    </xf>
    <xf numFmtId="0" fontId="0" fillId="0" borderId="0" xfId="54" applyAlignment="1">
      <alignment wrapText="1"/>
      <protection/>
    </xf>
    <xf numFmtId="0" fontId="0" fillId="0" borderId="0" xfId="54" applyFont="1" applyBorder="1" applyAlignment="1">
      <alignment wrapText="1"/>
      <protection/>
    </xf>
    <xf numFmtId="0" fontId="0" fillId="0" borderId="30" xfId="54" applyFont="1" applyBorder="1" applyAlignment="1">
      <alignment wrapText="1"/>
      <protection/>
    </xf>
    <xf numFmtId="164" fontId="12" fillId="0" borderId="50" xfId="54" applyNumberFormat="1" applyFont="1" applyBorder="1" applyAlignment="1">
      <alignment horizontal="right" vertical="center" wrapText="1" indent="1"/>
      <protection/>
    </xf>
    <xf numFmtId="164" fontId="12" fillId="0" borderId="51" xfId="54" applyNumberFormat="1" applyFont="1" applyBorder="1" applyAlignment="1">
      <alignment horizontal="right" vertical="center" wrapText="1" indent="1"/>
      <protection/>
    </xf>
    <xf numFmtId="0" fontId="0" fillId="0" borderId="30" xfId="54" applyBorder="1" applyAlignment="1">
      <alignment wrapText="1"/>
      <protection/>
    </xf>
    <xf numFmtId="164" fontId="15" fillId="0" borderId="52" xfId="54" applyNumberFormat="1" applyFont="1" applyBorder="1" applyAlignment="1">
      <alignment horizontal="right" vertical="center" wrapText="1" indent="1"/>
      <protection/>
    </xf>
    <xf numFmtId="3" fontId="15" fillId="0" borderId="52" xfId="54" applyNumberFormat="1" applyFont="1" applyBorder="1" applyAlignment="1">
      <alignment horizontal="right" vertical="center" wrapText="1" indent="1"/>
      <protection/>
    </xf>
    <xf numFmtId="164" fontId="12" fillId="0" borderId="11" xfId="54" applyNumberFormat="1" applyFont="1" applyBorder="1" applyAlignment="1">
      <alignment horizontal="right" vertical="center" wrapText="1"/>
      <protection/>
    </xf>
    <xf numFmtId="164" fontId="5" fillId="0" borderId="0" xfId="54" applyNumberFormat="1" applyFont="1" applyAlignment="1">
      <alignment horizontal="right" vertical="center" indent="1"/>
      <protection/>
    </xf>
    <xf numFmtId="3" fontId="5" fillId="0" borderId="0" xfId="54" applyNumberFormat="1" applyFont="1" applyAlignment="1">
      <alignment horizontal="right" vertical="center"/>
      <protection/>
    </xf>
    <xf numFmtId="0" fontId="5" fillId="0" borderId="0" xfId="54" applyFont="1" applyBorder="1" applyAlignment="1">
      <alignment vertical="top" wrapText="1"/>
      <protection/>
    </xf>
    <xf numFmtId="0" fontId="8" fillId="0" borderId="36" xfId="54" applyFont="1" applyBorder="1" applyAlignment="1">
      <alignment vertical="top" wrapText="1"/>
      <protection/>
    </xf>
    <xf numFmtId="164" fontId="0" fillId="0" borderId="0" xfId="54" applyNumberFormat="1">
      <alignment/>
      <protection/>
    </xf>
    <xf numFmtId="164" fontId="15" fillId="0" borderId="49" xfId="54" applyNumberFormat="1" applyFont="1" applyBorder="1" applyAlignment="1">
      <alignment horizontal="center" vertical="center" wrapText="1"/>
      <protection/>
    </xf>
    <xf numFmtId="0" fontId="15" fillId="0" borderId="53" xfId="54" applyFont="1" applyBorder="1" applyAlignment="1">
      <alignment horizontal="center" vertical="center"/>
      <protection/>
    </xf>
    <xf numFmtId="3" fontId="12" fillId="0" borderId="54" xfId="54" applyNumberFormat="1" applyFont="1" applyBorder="1" applyAlignment="1">
      <alignment horizontal="right" vertical="center" indent="1"/>
      <protection/>
    </xf>
    <xf numFmtId="3" fontId="12" fillId="0" borderId="55" xfId="54" applyNumberFormat="1" applyFont="1" applyBorder="1" applyAlignment="1">
      <alignment horizontal="right" vertical="center" indent="1"/>
      <protection/>
    </xf>
    <xf numFmtId="165" fontId="12" fillId="0" borderId="55" xfId="54" applyNumberFormat="1" applyFont="1" applyBorder="1" applyAlignment="1">
      <alignment horizontal="right" vertical="center" indent="1"/>
      <protection/>
    </xf>
    <xf numFmtId="3" fontId="15" fillId="0" borderId="35" xfId="54" applyNumberFormat="1" applyFont="1" applyBorder="1" applyAlignment="1">
      <alignment horizontal="right" vertical="center" wrapText="1" indent="1"/>
      <protection/>
    </xf>
    <xf numFmtId="165" fontId="15" fillId="0" borderId="53" xfId="54" applyNumberFormat="1" applyFont="1" applyBorder="1" applyAlignment="1">
      <alignment horizontal="right" vertical="center" indent="1"/>
      <protection/>
    </xf>
    <xf numFmtId="3" fontId="15" fillId="0" borderId="53" xfId="54" applyNumberFormat="1" applyFont="1" applyBorder="1" applyAlignment="1">
      <alignment horizontal="right" vertical="center" indent="1"/>
      <protection/>
    </xf>
    <xf numFmtId="164" fontId="12" fillId="0" borderId="55" xfId="54" applyNumberFormat="1" applyFont="1" applyBorder="1" applyAlignment="1">
      <alignment horizontal="right" vertical="center" wrapText="1" indent="1"/>
      <protection/>
    </xf>
    <xf numFmtId="164" fontId="12" fillId="0" borderId="29" xfId="54" applyNumberFormat="1" applyFont="1" applyBorder="1" applyAlignment="1">
      <alignment horizontal="right" vertical="center" wrapText="1" indent="1"/>
      <protection/>
    </xf>
    <xf numFmtId="3" fontId="12" fillId="0" borderId="29" xfId="54" applyNumberFormat="1" applyFont="1" applyBorder="1" applyAlignment="1">
      <alignment horizontal="right" vertical="center" indent="1"/>
      <protection/>
    </xf>
    <xf numFmtId="3" fontId="15" fillId="0" borderId="43" xfId="54" applyNumberFormat="1" applyFont="1" applyBorder="1" applyAlignment="1">
      <alignment horizontal="right" vertical="center" wrapText="1" indent="1"/>
      <protection/>
    </xf>
    <xf numFmtId="3" fontId="15" fillId="0" borderId="31" xfId="54" applyNumberFormat="1" applyFont="1" applyBorder="1" applyAlignment="1">
      <alignment horizontal="right" vertical="center" wrapText="1" indent="1"/>
      <protection/>
    </xf>
    <xf numFmtId="3" fontId="15" fillId="0" borderId="49" xfId="54" applyNumberFormat="1" applyFont="1" applyBorder="1" applyAlignment="1">
      <alignment horizontal="right" vertical="center" wrapText="1" indent="1"/>
      <protection/>
    </xf>
    <xf numFmtId="165" fontId="12" fillId="0" borderId="53" xfId="54" applyNumberFormat="1" applyFont="1" applyBorder="1" applyAlignment="1">
      <alignment horizontal="right" vertical="center" indent="1"/>
      <protection/>
    </xf>
    <xf numFmtId="3" fontId="12" fillId="0" borderId="54" xfId="54" applyNumberFormat="1" applyFont="1" applyBorder="1" applyAlignment="1">
      <alignment horizontal="right" vertical="center" wrapText="1" indent="1"/>
      <protection/>
    </xf>
    <xf numFmtId="3" fontId="12" fillId="0" borderId="55" xfId="54" applyNumberFormat="1" applyFont="1" applyBorder="1" applyAlignment="1">
      <alignment horizontal="right" vertical="center" wrapText="1" indent="1"/>
      <protection/>
    </xf>
    <xf numFmtId="3" fontId="12" fillId="0" borderId="29" xfId="54" applyNumberFormat="1" applyFont="1" applyBorder="1" applyAlignment="1">
      <alignment horizontal="right" vertical="center" wrapText="1" indent="1"/>
      <protection/>
    </xf>
    <xf numFmtId="164" fontId="12" fillId="0" borderId="31" xfId="54" applyNumberFormat="1" applyFont="1" applyFill="1" applyBorder="1" applyAlignment="1">
      <alignment horizontal="right" vertical="center" wrapText="1" indent="1"/>
      <protection/>
    </xf>
    <xf numFmtId="0" fontId="17" fillId="0" borderId="0" xfId="54" applyFont="1" applyAlignment="1">
      <alignment horizontal="left"/>
      <protection/>
    </xf>
    <xf numFmtId="166" fontId="17" fillId="0" borderId="0" xfId="54" applyNumberFormat="1" applyFont="1" applyAlignment="1">
      <alignment horizontal="right" vertical="center"/>
      <protection/>
    </xf>
    <xf numFmtId="164" fontId="17" fillId="0" borderId="0" xfId="54" applyNumberFormat="1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166" fontId="6" fillId="0" borderId="0" xfId="54" applyNumberFormat="1" applyFont="1" applyAlignment="1">
      <alignment horizontal="right" vertical="center"/>
      <protection/>
    </xf>
    <xf numFmtId="0" fontId="5" fillId="0" borderId="0" xfId="54" applyFont="1" applyAlignment="1">
      <alignment horizontal="right"/>
      <protection/>
    </xf>
    <xf numFmtId="166" fontId="0" fillId="0" borderId="0" xfId="54" applyNumberFormat="1" applyAlignment="1">
      <alignment horizontal="right" vertical="center"/>
      <protection/>
    </xf>
    <xf numFmtId="0" fontId="12" fillId="0" borderId="56" xfId="54" applyFont="1" applyBorder="1" applyAlignment="1">
      <alignment horizontal="left" vertical="center" wrapText="1" indent="1"/>
      <protection/>
    </xf>
    <xf numFmtId="3" fontId="12" fillId="0" borderId="56" xfId="54" applyNumberFormat="1" applyFont="1" applyBorder="1" applyAlignment="1">
      <alignment horizontal="right" vertical="center" wrapText="1"/>
      <protection/>
    </xf>
    <xf numFmtId="165" fontId="12" fillId="0" borderId="56" xfId="54" applyNumberFormat="1" applyFont="1" applyBorder="1" applyAlignment="1">
      <alignment horizontal="right" vertical="center" wrapText="1"/>
      <protection/>
    </xf>
    <xf numFmtId="166" fontId="12" fillId="0" borderId="56" xfId="54" applyNumberFormat="1" applyFont="1" applyBorder="1" applyAlignment="1">
      <alignment horizontal="right" vertical="center" wrapText="1"/>
      <protection/>
    </xf>
    <xf numFmtId="3" fontId="12" fillId="0" borderId="56" xfId="54" applyNumberFormat="1" applyFont="1" applyBorder="1" applyAlignment="1">
      <alignment horizontal="right" vertical="center" wrapText="1" indent="1"/>
      <protection/>
    </xf>
    <xf numFmtId="2" fontId="12" fillId="0" borderId="56" xfId="54" applyNumberFormat="1" applyFont="1" applyBorder="1" applyAlignment="1">
      <alignment horizontal="right" vertical="center" wrapText="1" indent="1"/>
      <protection/>
    </xf>
    <xf numFmtId="166" fontId="12" fillId="0" borderId="56" xfId="54" applyNumberFormat="1" applyFont="1" applyBorder="1" applyAlignment="1">
      <alignment horizontal="right" vertical="center" wrapText="1" indent="1"/>
      <protection/>
    </xf>
    <xf numFmtId="0" fontId="22" fillId="0" borderId="0" xfId="54" applyFont="1" applyAlignment="1">
      <alignment vertical="center"/>
      <protection/>
    </xf>
    <xf numFmtId="0" fontId="12" fillId="0" borderId="57" xfId="54" applyFont="1" applyBorder="1" applyAlignment="1">
      <alignment horizontal="left" vertical="center" wrapText="1" indent="1"/>
      <protection/>
    </xf>
    <xf numFmtId="3" fontId="12" fillId="0" borderId="57" xfId="54" applyNumberFormat="1" applyFont="1" applyBorder="1" applyAlignment="1">
      <alignment horizontal="right" vertical="center" wrapText="1"/>
      <protection/>
    </xf>
    <xf numFmtId="165" fontId="12" fillId="0" borderId="57" xfId="54" applyNumberFormat="1" applyFont="1" applyBorder="1" applyAlignment="1">
      <alignment horizontal="right" vertical="center" wrapText="1"/>
      <protection/>
    </xf>
    <xf numFmtId="166" fontId="12" fillId="0" borderId="57" xfId="54" applyNumberFormat="1" applyFont="1" applyBorder="1" applyAlignment="1">
      <alignment horizontal="right" vertical="center" wrapText="1"/>
      <protection/>
    </xf>
    <xf numFmtId="3" fontId="12" fillId="0" borderId="57" xfId="54" applyNumberFormat="1" applyFont="1" applyBorder="1" applyAlignment="1">
      <alignment horizontal="right" vertical="center" wrapText="1" indent="1"/>
      <protection/>
    </xf>
    <xf numFmtId="2" fontId="12" fillId="0" borderId="57" xfId="54" applyNumberFormat="1" applyFont="1" applyBorder="1" applyAlignment="1">
      <alignment horizontal="right" vertical="center" wrapText="1" indent="1"/>
      <protection/>
    </xf>
    <xf numFmtId="166" fontId="12" fillId="0" borderId="57" xfId="54" applyNumberFormat="1" applyFont="1" applyBorder="1" applyAlignment="1">
      <alignment horizontal="right" vertical="center" wrapText="1" indent="1"/>
      <protection/>
    </xf>
    <xf numFmtId="0" fontId="12" fillId="0" borderId="58" xfId="54" applyFont="1" applyBorder="1" applyAlignment="1">
      <alignment horizontal="left" vertical="center" wrapText="1" indent="1"/>
      <protection/>
    </xf>
    <xf numFmtId="3" fontId="12" fillId="0" borderId="58" xfId="54" applyNumberFormat="1" applyFont="1" applyBorder="1" applyAlignment="1">
      <alignment horizontal="right" vertical="center" wrapText="1"/>
      <protection/>
    </xf>
    <xf numFmtId="165" fontId="12" fillId="0" borderId="58" xfId="54" applyNumberFormat="1" applyFont="1" applyBorder="1" applyAlignment="1">
      <alignment horizontal="right" vertical="center" wrapText="1"/>
      <protection/>
    </xf>
    <xf numFmtId="166" fontId="12" fillId="0" borderId="58" xfId="54" applyNumberFormat="1" applyFont="1" applyBorder="1" applyAlignment="1">
      <alignment horizontal="right" vertical="center" wrapText="1"/>
      <protection/>
    </xf>
    <xf numFmtId="3" fontId="12" fillId="0" borderId="58" xfId="54" applyNumberFormat="1" applyFont="1" applyBorder="1" applyAlignment="1">
      <alignment horizontal="right" vertical="center" wrapText="1" indent="1"/>
      <protection/>
    </xf>
    <xf numFmtId="2" fontId="12" fillId="0" borderId="58" xfId="54" applyNumberFormat="1" applyFont="1" applyBorder="1" applyAlignment="1">
      <alignment horizontal="right" vertical="center" wrapText="1" indent="1"/>
      <protection/>
    </xf>
    <xf numFmtId="166" fontId="12" fillId="0" borderId="58" xfId="54" applyNumberFormat="1" applyFont="1" applyBorder="1" applyAlignment="1">
      <alignment horizontal="right" vertical="center" wrapText="1" indent="1"/>
      <protection/>
    </xf>
    <xf numFmtId="0" fontId="15" fillId="0" borderId="10" xfId="54" applyFont="1" applyBorder="1" applyAlignment="1">
      <alignment horizontal="left" vertical="center" wrapText="1" indent="1"/>
      <protection/>
    </xf>
    <xf numFmtId="3" fontId="15" fillId="0" borderId="10" xfId="54" applyNumberFormat="1" applyFont="1" applyBorder="1" applyAlignment="1">
      <alignment horizontal="right" vertical="center" wrapText="1"/>
      <protection/>
    </xf>
    <xf numFmtId="165" fontId="15" fillId="0" borderId="10" xfId="54" applyNumberFormat="1" applyFont="1" applyBorder="1" applyAlignment="1">
      <alignment horizontal="right" vertical="center" wrapText="1"/>
      <protection/>
    </xf>
    <xf numFmtId="166" fontId="15" fillId="0" borderId="10" xfId="54" applyNumberFormat="1" applyFont="1" applyBorder="1" applyAlignment="1">
      <alignment horizontal="right" vertical="center" wrapText="1"/>
      <protection/>
    </xf>
    <xf numFmtId="3" fontId="15" fillId="0" borderId="10" xfId="54" applyNumberFormat="1" applyFont="1" applyBorder="1" applyAlignment="1">
      <alignment horizontal="right" vertical="center" wrapText="1" indent="1"/>
      <protection/>
    </xf>
    <xf numFmtId="2" fontId="15" fillId="0" borderId="10" xfId="54" applyNumberFormat="1" applyFont="1" applyBorder="1" applyAlignment="1">
      <alignment horizontal="right" vertical="center" wrapText="1" indent="1"/>
      <protection/>
    </xf>
    <xf numFmtId="166" fontId="15" fillId="0" borderId="10" xfId="54" applyNumberFormat="1" applyFont="1" applyBorder="1" applyAlignment="1">
      <alignment horizontal="right" vertical="center" wrapText="1" indent="1"/>
      <protection/>
    </xf>
    <xf numFmtId="3" fontId="12" fillId="0" borderId="59" xfId="54" applyNumberFormat="1" applyFont="1" applyBorder="1" applyAlignment="1">
      <alignment horizontal="right" vertical="center" wrapText="1"/>
      <protection/>
    </xf>
    <xf numFmtId="165" fontId="12" fillId="0" borderId="60" xfId="54" applyNumberFormat="1" applyFont="1" applyBorder="1" applyAlignment="1">
      <alignment horizontal="right" vertical="center" wrapText="1"/>
      <protection/>
    </xf>
    <xf numFmtId="3" fontId="15" fillId="0" borderId="56" xfId="54" applyNumberFormat="1" applyFont="1" applyBorder="1" applyAlignment="1">
      <alignment horizontal="right" vertical="center" wrapText="1"/>
      <protection/>
    </xf>
    <xf numFmtId="0" fontId="20" fillId="0" borderId="0" xfId="54" applyFont="1">
      <alignment/>
      <protection/>
    </xf>
    <xf numFmtId="3" fontId="5" fillId="0" borderId="12" xfId="54" applyNumberFormat="1" applyFont="1" applyBorder="1" applyAlignment="1">
      <alignment horizontal="right" vertical="center" wrapText="1"/>
      <protection/>
    </xf>
    <xf numFmtId="165" fontId="5" fillId="0" borderId="10" xfId="54" applyNumberFormat="1" applyFont="1" applyBorder="1" applyAlignment="1">
      <alignment horizontal="right" vertical="center" wrapText="1"/>
      <protection/>
    </xf>
    <xf numFmtId="3" fontId="5" fillId="0" borderId="24" xfId="54" applyNumberFormat="1" applyFont="1" applyBorder="1" applyAlignment="1">
      <alignment horizontal="right" vertical="center" wrapText="1"/>
      <protection/>
    </xf>
    <xf numFmtId="3" fontId="8" fillId="0" borderId="24" xfId="54" applyNumberFormat="1" applyFont="1" applyBorder="1" applyAlignment="1">
      <alignment horizontal="right" vertical="center" wrapText="1"/>
      <protection/>
    </xf>
    <xf numFmtId="3" fontId="5" fillId="0" borderId="23" xfId="54" applyNumberFormat="1" applyFont="1" applyBorder="1" applyAlignment="1">
      <alignment horizontal="right" vertical="center" wrapText="1"/>
      <protection/>
    </xf>
    <xf numFmtId="165" fontId="5" fillId="0" borderId="23" xfId="54" applyNumberFormat="1" applyFont="1" applyBorder="1" applyAlignment="1">
      <alignment horizontal="right" vertical="center" wrapText="1"/>
      <protection/>
    </xf>
    <xf numFmtId="0" fontId="0" fillId="0" borderId="0" xfId="54" applyAlignment="1">
      <alignment horizontal="right" vertical="center"/>
      <protection/>
    </xf>
    <xf numFmtId="3" fontId="0" fillId="0" borderId="0" xfId="54" applyNumberFormat="1">
      <alignment/>
      <protection/>
    </xf>
    <xf numFmtId="0" fontId="2" fillId="0" borderId="0" xfId="54" applyFont="1" applyAlignment="1">
      <alignment horizontal="center"/>
      <protection/>
    </xf>
    <xf numFmtId="0" fontId="39" fillId="0" borderId="19" xfId="54" applyFont="1" applyBorder="1" applyAlignment="1">
      <alignment horizontal="center" vertical="center" wrapText="1"/>
      <protection/>
    </xf>
    <xf numFmtId="0" fontId="39" fillId="0" borderId="0" xfId="54" applyFont="1" applyBorder="1" applyAlignment="1">
      <alignment horizontal="center" vertical="center" wrapText="1"/>
      <protection/>
    </xf>
    <xf numFmtId="0" fontId="1" fillId="0" borderId="19" xfId="55" applyBorder="1" applyAlignment="1">
      <alignment horizontal="center" vertical="center" wrapText="1"/>
      <protection/>
    </xf>
    <xf numFmtId="0" fontId="1" fillId="0" borderId="0" xfId="55" applyBorder="1" applyAlignment="1">
      <alignment horizontal="center" vertical="center" wrapText="1"/>
      <protection/>
    </xf>
    <xf numFmtId="3" fontId="19" fillId="0" borderId="10" xfId="54" applyNumberFormat="1" applyFont="1" applyBorder="1" applyAlignment="1">
      <alignment horizontal="center" vertical="center" wrapText="1"/>
      <protection/>
    </xf>
    <xf numFmtId="3" fontId="39" fillId="0" borderId="19" xfId="54" applyNumberFormat="1" applyFont="1" applyBorder="1" applyAlignment="1">
      <alignment horizontal="center" vertical="center" wrapText="1"/>
      <protection/>
    </xf>
    <xf numFmtId="3" fontId="39" fillId="0" borderId="0" xfId="54" applyNumberFormat="1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vertical="center" wrapText="1"/>
      <protection/>
    </xf>
    <xf numFmtId="3" fontId="15" fillId="0" borderId="12" xfId="54" applyNumberFormat="1" applyFont="1" applyBorder="1" applyAlignment="1">
      <alignment horizontal="right" vertical="center" wrapText="1"/>
      <protection/>
    </xf>
    <xf numFmtId="165" fontId="15" fillId="0" borderId="12" xfId="54" applyNumberFormat="1" applyFont="1" applyBorder="1" applyAlignment="1">
      <alignment horizontal="right" vertical="center" wrapText="1"/>
      <protection/>
    </xf>
    <xf numFmtId="165" fontId="15" fillId="0" borderId="17" xfId="54" applyNumberFormat="1" applyFont="1" applyBorder="1" applyAlignment="1">
      <alignment horizontal="right" vertical="center" wrapText="1"/>
      <protection/>
    </xf>
    <xf numFmtId="3" fontId="39" fillId="0" borderId="19" xfId="54" applyNumberFormat="1" applyFont="1" applyBorder="1" applyAlignment="1">
      <alignment horizontal="right" vertical="center" wrapText="1" indent="1"/>
      <protection/>
    </xf>
    <xf numFmtId="3" fontId="39" fillId="0" borderId="0" xfId="54" applyNumberFormat="1" applyFont="1" applyBorder="1" applyAlignment="1">
      <alignment horizontal="right" vertical="center" wrapText="1" indent="1"/>
      <protection/>
    </xf>
    <xf numFmtId="165" fontId="39" fillId="0" borderId="0" xfId="54" applyNumberFormat="1" applyFont="1" applyBorder="1" applyAlignment="1">
      <alignment horizontal="right" vertical="center" wrapText="1" indent="1"/>
      <protection/>
    </xf>
    <xf numFmtId="0" fontId="0" fillId="0" borderId="0" xfId="54" applyAlignment="1">
      <alignment horizontal="left" vertical="center" wrapText="1"/>
      <protection/>
    </xf>
    <xf numFmtId="0" fontId="19" fillId="0" borderId="13" xfId="54" applyFont="1" applyBorder="1" applyAlignment="1">
      <alignment vertical="center" wrapText="1"/>
      <protection/>
    </xf>
    <xf numFmtId="3" fontId="15" fillId="0" borderId="11" xfId="54" applyNumberFormat="1" applyFont="1" applyBorder="1" applyAlignment="1">
      <alignment horizontal="right" vertical="center" wrapText="1"/>
      <protection/>
    </xf>
    <xf numFmtId="165" fontId="15" fillId="0" borderId="11" xfId="54" applyNumberFormat="1" applyFont="1" applyBorder="1" applyAlignment="1">
      <alignment horizontal="right" vertical="center" wrapText="1"/>
      <protection/>
    </xf>
    <xf numFmtId="165" fontId="15" fillId="0" borderId="0" xfId="54" applyNumberFormat="1" applyFont="1" applyBorder="1" applyAlignment="1">
      <alignment horizontal="right" vertical="center" wrapText="1"/>
      <protection/>
    </xf>
    <xf numFmtId="0" fontId="19" fillId="0" borderId="10" xfId="54" applyFont="1" applyBorder="1" applyAlignment="1">
      <alignment vertical="center" wrapText="1"/>
      <protection/>
    </xf>
    <xf numFmtId="3" fontId="8" fillId="0" borderId="10" xfId="54" applyNumberFormat="1" applyFont="1" applyBorder="1" applyAlignment="1">
      <alignment horizontal="right" vertical="center" wrapText="1"/>
      <protection/>
    </xf>
    <xf numFmtId="165" fontId="8" fillId="0" borderId="10" xfId="54" applyNumberFormat="1" applyFont="1" applyBorder="1" applyAlignment="1">
      <alignment horizontal="right" vertical="center" wrapText="1"/>
      <protection/>
    </xf>
    <xf numFmtId="0" fontId="5" fillId="0" borderId="0" xfId="54" applyFont="1" applyAlignment="1">
      <alignment horizontal="center"/>
      <protection/>
    </xf>
    <xf numFmtId="3" fontId="40" fillId="0" borderId="0" xfId="54" applyNumberFormat="1" applyFont="1" applyBorder="1" applyAlignment="1">
      <alignment horizontal="right" vertical="center" wrapText="1" indent="1"/>
      <protection/>
    </xf>
    <xf numFmtId="165" fontId="0" fillId="0" borderId="0" xfId="54" applyNumberFormat="1">
      <alignment/>
      <protection/>
    </xf>
    <xf numFmtId="0" fontId="0" fillId="0" borderId="0" xfId="54" applyFont="1">
      <alignment/>
      <protection/>
    </xf>
    <xf numFmtId="3" fontId="19" fillId="0" borderId="21" xfId="54" applyNumberFormat="1" applyFont="1" applyBorder="1" applyAlignment="1">
      <alignment horizontal="center" vertical="center" wrapText="1"/>
      <protection/>
    </xf>
    <xf numFmtId="3" fontId="19" fillId="0" borderId="61" xfId="54" applyNumberFormat="1" applyFont="1" applyBorder="1" applyAlignment="1">
      <alignment horizontal="center" vertical="center" wrapText="1"/>
      <protection/>
    </xf>
    <xf numFmtId="3" fontId="19" fillId="0" borderId="23" xfId="54" applyNumberFormat="1" applyFont="1" applyBorder="1" applyAlignment="1">
      <alignment horizontal="center" vertical="center" wrapText="1"/>
      <protection/>
    </xf>
    <xf numFmtId="3" fontId="19" fillId="0" borderId="62" xfId="54" applyNumberFormat="1" applyFont="1" applyBorder="1" applyAlignment="1">
      <alignment horizontal="center" vertical="center" wrapText="1"/>
      <protection/>
    </xf>
    <xf numFmtId="3" fontId="15" fillId="0" borderId="14" xfId="54" applyNumberFormat="1" applyFont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right" vertical="center"/>
      <protection/>
    </xf>
    <xf numFmtId="166" fontId="15" fillId="0" borderId="10" xfId="54" applyNumberFormat="1" applyFont="1" applyBorder="1" applyAlignment="1">
      <alignment horizontal="right" vertical="center"/>
      <protection/>
    </xf>
    <xf numFmtId="3" fontId="8" fillId="0" borderId="14" xfId="54" applyNumberFormat="1" applyFont="1" applyBorder="1" applyAlignment="1">
      <alignment horizontal="right" vertical="center" wrapText="1"/>
      <protection/>
    </xf>
    <xf numFmtId="165" fontId="8" fillId="0" borderId="12" xfId="54" applyNumberFormat="1" applyFont="1" applyBorder="1" applyAlignment="1">
      <alignment horizontal="right" vertical="center" wrapText="1"/>
      <protection/>
    </xf>
    <xf numFmtId="166" fontId="8" fillId="0" borderId="10" xfId="54" applyNumberFormat="1" applyFont="1" applyBorder="1" applyAlignment="1">
      <alignment horizontal="right" vertical="center"/>
      <protection/>
    </xf>
    <xf numFmtId="0" fontId="6" fillId="0" borderId="0" xfId="54" applyFont="1" applyAlignment="1">
      <alignment horizontal="center" vertical="center"/>
      <protection/>
    </xf>
    <xf numFmtId="0" fontId="16" fillId="0" borderId="0" xfId="54" applyFont="1" applyAlignment="1">
      <alignment horizontal="left" indent="15"/>
      <protection/>
    </xf>
    <xf numFmtId="0" fontId="16" fillId="0" borderId="0" xfId="54" applyFont="1">
      <alignment/>
      <protection/>
    </xf>
    <xf numFmtId="0" fontId="15" fillId="0" borderId="19" xfId="54" applyFont="1" applyBorder="1" applyAlignment="1">
      <alignment horizontal="center" vertical="center" wrapText="1"/>
      <protection/>
    </xf>
    <xf numFmtId="0" fontId="15" fillId="0" borderId="0" xfId="54" applyFont="1" applyBorder="1" applyAlignment="1">
      <alignment horizontal="center" vertical="center" wrapText="1"/>
      <protection/>
    </xf>
    <xf numFmtId="0" fontId="15" fillId="0" borderId="23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3" fontId="15" fillId="0" borderId="0" xfId="54" applyNumberFormat="1" applyFont="1" applyBorder="1" applyAlignment="1">
      <alignment horizontal="center" vertical="center" wrapText="1"/>
      <protection/>
    </xf>
    <xf numFmtId="0" fontId="15" fillId="0" borderId="19" xfId="54" applyFont="1" applyBorder="1" applyAlignment="1">
      <alignment horizontal="left" vertical="center" wrapText="1"/>
      <protection/>
    </xf>
    <xf numFmtId="0" fontId="12" fillId="0" borderId="24" xfId="54" applyFont="1" applyBorder="1" applyAlignment="1">
      <alignment horizontal="right" vertical="center" wrapText="1"/>
      <protection/>
    </xf>
    <xf numFmtId="0" fontId="12" fillId="0" borderId="0" xfId="54" applyFont="1" applyBorder="1" applyAlignment="1">
      <alignment horizontal="right" vertical="center" wrapText="1"/>
      <protection/>
    </xf>
    <xf numFmtId="0" fontId="15" fillId="0" borderId="24" xfId="54" applyFont="1" applyBorder="1" applyAlignment="1">
      <alignment horizontal="right" vertical="center" wrapText="1"/>
      <protection/>
    </xf>
    <xf numFmtId="0" fontId="12" fillId="0" borderId="13" xfId="54" applyFont="1" applyBorder="1" applyAlignment="1">
      <alignment horizontal="right" vertical="center" wrapText="1"/>
      <protection/>
    </xf>
    <xf numFmtId="0" fontId="12" fillId="0" borderId="19" xfId="54" applyFont="1" applyBorder="1" applyAlignment="1">
      <alignment horizontal="right" vertical="center" wrapText="1"/>
      <protection/>
    </xf>
    <xf numFmtId="0" fontId="12" fillId="0" borderId="19" xfId="54" applyFont="1" applyBorder="1" applyAlignment="1">
      <alignment horizontal="right" wrapText="1"/>
      <protection/>
    </xf>
    <xf numFmtId="0" fontId="12" fillId="0" borderId="0" xfId="54" applyFont="1" applyBorder="1" applyAlignment="1">
      <alignment horizontal="right" wrapText="1"/>
      <protection/>
    </xf>
    <xf numFmtId="3" fontId="15" fillId="0" borderId="0" xfId="54" applyNumberFormat="1" applyFont="1" applyBorder="1" applyAlignment="1">
      <alignment vertical="center" wrapText="1"/>
      <protection/>
    </xf>
    <xf numFmtId="0" fontId="15" fillId="0" borderId="59" xfId="54" applyFont="1" applyBorder="1" applyAlignment="1">
      <alignment horizontal="left" vertical="center" wrapText="1" indent="1"/>
      <protection/>
    </xf>
    <xf numFmtId="3" fontId="15" fillId="0" borderId="59" xfId="54" applyNumberFormat="1" applyFont="1" applyBorder="1" applyAlignment="1">
      <alignment horizontal="right" vertical="center" wrapText="1"/>
      <protection/>
    </xf>
    <xf numFmtId="165" fontId="15" fillId="0" borderId="59" xfId="54" applyNumberFormat="1" applyFont="1" applyBorder="1" applyAlignment="1">
      <alignment horizontal="right" vertical="center" wrapText="1"/>
      <protection/>
    </xf>
    <xf numFmtId="3" fontId="15" fillId="0" borderId="63" xfId="54" applyNumberFormat="1" applyFont="1" applyBorder="1" applyAlignment="1">
      <alignment horizontal="right" vertical="center" wrapText="1"/>
      <protection/>
    </xf>
    <xf numFmtId="3" fontId="15" fillId="0" borderId="64" xfId="54" applyNumberFormat="1" applyFont="1" applyBorder="1" applyAlignment="1">
      <alignment horizontal="right" vertical="center" wrapText="1"/>
      <protection/>
    </xf>
    <xf numFmtId="3" fontId="15" fillId="0" borderId="19" xfId="54" applyNumberFormat="1" applyFont="1" applyBorder="1" applyAlignment="1">
      <alignment horizontal="right" vertical="center" wrapText="1" indent="1"/>
      <protection/>
    </xf>
    <xf numFmtId="3" fontId="15" fillId="0" borderId="0" xfId="54" applyNumberFormat="1" applyFont="1" applyBorder="1" applyAlignment="1">
      <alignment horizontal="right" vertical="center" wrapText="1" indent="1"/>
      <protection/>
    </xf>
    <xf numFmtId="0" fontId="8" fillId="0" borderId="0" xfId="54" applyFont="1" applyAlignment="1">
      <alignment vertical="center" wrapText="1"/>
      <protection/>
    </xf>
    <xf numFmtId="3" fontId="15" fillId="0" borderId="57" xfId="54" applyNumberFormat="1" applyFont="1" applyBorder="1" applyAlignment="1">
      <alignment horizontal="right" vertical="center" wrapText="1"/>
      <protection/>
    </xf>
    <xf numFmtId="3" fontId="15" fillId="0" borderId="65" xfId="54" applyNumberFormat="1" applyFont="1" applyBorder="1" applyAlignment="1">
      <alignment horizontal="right" vertical="center" wrapText="1"/>
      <protection/>
    </xf>
    <xf numFmtId="165" fontId="15" fillId="0" borderId="0" xfId="54" applyNumberFormat="1" applyFont="1" applyBorder="1" applyAlignment="1">
      <alignment horizontal="right" vertical="center" wrapText="1" indent="1"/>
      <protection/>
    </xf>
    <xf numFmtId="0" fontId="15" fillId="0" borderId="57" xfId="54" applyFont="1" applyBorder="1" applyAlignment="1">
      <alignment horizontal="left" vertical="center" wrapText="1" indent="1"/>
      <protection/>
    </xf>
    <xf numFmtId="0" fontId="15" fillId="0" borderId="60" xfId="54" applyFont="1" applyBorder="1" applyAlignment="1">
      <alignment horizontal="left" vertical="center" wrapText="1" indent="1"/>
      <protection/>
    </xf>
    <xf numFmtId="3" fontId="15" fillId="0" borderId="13" xfId="54" applyNumberFormat="1" applyFont="1" applyBorder="1" applyAlignment="1">
      <alignment horizontal="right" vertical="center" wrapText="1"/>
      <protection/>
    </xf>
    <xf numFmtId="165" fontId="15" fillId="0" borderId="13" xfId="54" applyNumberFormat="1" applyFont="1" applyBorder="1" applyAlignment="1">
      <alignment horizontal="right" vertical="center" wrapText="1"/>
      <protection/>
    </xf>
    <xf numFmtId="3" fontId="15" fillId="0" borderId="60" xfId="54" applyNumberFormat="1" applyFont="1" applyBorder="1" applyAlignment="1">
      <alignment horizontal="right" vertical="center" wrapText="1"/>
      <protection/>
    </xf>
    <xf numFmtId="3" fontId="15" fillId="0" borderId="66" xfId="54" applyNumberFormat="1" applyFont="1" applyBorder="1" applyAlignment="1">
      <alignment horizontal="right" vertical="center" wrapText="1"/>
      <protection/>
    </xf>
    <xf numFmtId="0" fontId="15" fillId="0" borderId="10" xfId="54" applyFont="1" applyBorder="1" applyAlignment="1">
      <alignment horizontal="left" vertical="center" wrapText="1"/>
      <protection/>
    </xf>
    <xf numFmtId="3" fontId="15" fillId="0" borderId="21" xfId="54" applyNumberFormat="1" applyFont="1" applyBorder="1" applyAlignment="1">
      <alignment horizontal="right" vertical="center" wrapText="1"/>
      <protection/>
    </xf>
    <xf numFmtId="0" fontId="5" fillId="0" borderId="0" xfId="54" applyFont="1" applyAlignment="1">
      <alignment vertical="center" wrapText="1"/>
      <protection/>
    </xf>
    <xf numFmtId="0" fontId="15" fillId="0" borderId="13" xfId="54" applyFont="1" applyBorder="1" applyAlignment="1">
      <alignment horizontal="left" vertical="center" wrapText="1"/>
      <protection/>
    </xf>
    <xf numFmtId="165" fontId="15" fillId="0" borderId="19" xfId="54" applyNumberFormat="1" applyFont="1" applyBorder="1" applyAlignment="1">
      <alignment horizontal="right" vertical="center" wrapText="1"/>
      <protection/>
    </xf>
    <xf numFmtId="0" fontId="5" fillId="0" borderId="0" xfId="54" applyFont="1" applyAlignment="1">
      <alignment vertical="center"/>
      <protection/>
    </xf>
    <xf numFmtId="165" fontId="15" fillId="0" borderId="21" xfId="54" applyNumberFormat="1" applyFont="1" applyBorder="1" applyAlignment="1">
      <alignment horizontal="right" vertical="center" wrapText="1"/>
      <protection/>
    </xf>
    <xf numFmtId="165" fontId="42" fillId="0" borderId="0" xfId="54" applyNumberFormat="1" applyFont="1" applyBorder="1" applyAlignment="1">
      <alignment horizontal="right" vertical="center" wrapText="1" indent="1"/>
      <protection/>
    </xf>
    <xf numFmtId="165" fontId="15" fillId="0" borderId="24" xfId="54" applyNumberFormat="1" applyFont="1" applyBorder="1" applyAlignment="1">
      <alignment horizontal="right" vertical="center" wrapText="1"/>
      <protection/>
    </xf>
    <xf numFmtId="0" fontId="15" fillId="0" borderId="47" xfId="54" applyFont="1" applyBorder="1" applyAlignment="1">
      <alignment horizontal="left" vertical="center" wrapText="1"/>
      <protection/>
    </xf>
    <xf numFmtId="3" fontId="15" fillId="0" borderId="37" xfId="54" applyNumberFormat="1" applyFont="1" applyBorder="1" applyAlignment="1">
      <alignment horizontal="right" vertical="center" wrapText="1"/>
      <protection/>
    </xf>
    <xf numFmtId="165" fontId="15" fillId="0" borderId="37" xfId="54" applyNumberFormat="1" applyFont="1" applyBorder="1" applyAlignment="1">
      <alignment horizontal="right" vertical="center" wrapText="1"/>
      <protection/>
    </xf>
    <xf numFmtId="3" fontId="15" fillId="0" borderId="37" xfId="54" applyNumberFormat="1" applyFont="1" applyBorder="1" applyAlignment="1">
      <alignment horizontal="right" vertical="center"/>
      <protection/>
    </xf>
    <xf numFmtId="165" fontId="15" fillId="0" borderId="46" xfId="54" applyNumberFormat="1" applyFont="1" applyBorder="1" applyAlignment="1">
      <alignment horizontal="right" vertical="center" wrapText="1"/>
      <protection/>
    </xf>
    <xf numFmtId="3" fontId="15" fillId="0" borderId="0" xfId="54" applyNumberFormat="1" applyFont="1" applyBorder="1" applyAlignment="1">
      <alignment horizontal="right" vertical="center" indent="1"/>
      <protection/>
    </xf>
    <xf numFmtId="0" fontId="12" fillId="0" borderId="0" xfId="54" applyFont="1">
      <alignment/>
      <protection/>
    </xf>
    <xf numFmtId="0" fontId="12" fillId="0" borderId="11" xfId="54" applyFont="1" applyBorder="1" applyAlignment="1">
      <alignment horizontal="right" vertical="center" wrapText="1"/>
      <protection/>
    </xf>
    <xf numFmtId="0" fontId="12" fillId="0" borderId="24" xfId="54" applyFont="1" applyBorder="1" applyAlignment="1">
      <alignment horizontal="right" vertical="center"/>
      <protection/>
    </xf>
    <xf numFmtId="0" fontId="15" fillId="0" borderId="59" xfId="54" applyFont="1" applyBorder="1" applyAlignment="1">
      <alignment horizontal="right" vertical="center" wrapText="1"/>
      <protection/>
    </xf>
    <xf numFmtId="0" fontId="15" fillId="0" borderId="57" xfId="54" applyFont="1" applyBorder="1" applyAlignment="1">
      <alignment horizontal="right" vertical="center" wrapText="1"/>
      <protection/>
    </xf>
    <xf numFmtId="165" fontId="15" fillId="0" borderId="57" xfId="54" applyNumberFormat="1" applyFont="1" applyBorder="1" applyAlignment="1">
      <alignment horizontal="right" vertical="center" wrapText="1"/>
      <protection/>
    </xf>
    <xf numFmtId="165" fontId="15" fillId="0" borderId="60" xfId="54" applyNumberFormat="1" applyFont="1" applyBorder="1" applyAlignment="1">
      <alignment horizontal="right" vertical="center" wrapText="1"/>
      <protection/>
    </xf>
    <xf numFmtId="0" fontId="15" fillId="0" borderId="60" xfId="54" applyFont="1" applyBorder="1" applyAlignment="1">
      <alignment horizontal="right" vertical="center" wrapText="1"/>
      <protection/>
    </xf>
    <xf numFmtId="0" fontId="15" fillId="0" borderId="13" xfId="54" applyFont="1" applyBorder="1" applyAlignment="1">
      <alignment horizontal="right" vertical="center"/>
      <protection/>
    </xf>
    <xf numFmtId="0" fontId="12" fillId="0" borderId="10" xfId="54" applyFont="1" applyBorder="1" applyAlignment="1">
      <alignment horizontal="right" vertical="center"/>
      <protection/>
    </xf>
    <xf numFmtId="0" fontId="12" fillId="0" borderId="37" xfId="54" applyFont="1" applyBorder="1" applyAlignment="1">
      <alignment horizontal="right" vertical="center"/>
      <protection/>
    </xf>
    <xf numFmtId="0" fontId="12" fillId="0" borderId="46" xfId="54" applyFont="1" applyBorder="1" applyAlignment="1">
      <alignment horizontal="right" vertical="center"/>
      <protection/>
    </xf>
    <xf numFmtId="0" fontId="5" fillId="0" borderId="0" xfId="54" applyFont="1" applyAlignment="1">
      <alignment horizontal="left"/>
      <protection/>
    </xf>
    <xf numFmtId="0" fontId="6" fillId="0" borderId="0" xfId="54" applyFont="1" applyAlignment="1">
      <alignment horizontal="center" vertical="center" wrapText="1"/>
      <protection/>
    </xf>
    <xf numFmtId="0" fontId="5" fillId="0" borderId="17" xfId="54" applyFont="1" applyBorder="1" applyAlignment="1">
      <alignment horizontal="right" vertical="center" wrapText="1"/>
      <protection/>
    </xf>
    <xf numFmtId="0" fontId="5" fillId="0" borderId="0" xfId="54" applyFont="1" applyBorder="1" applyAlignment="1">
      <alignment horizontal="right" vertical="center" wrapText="1"/>
      <protection/>
    </xf>
    <xf numFmtId="3" fontId="5" fillId="0" borderId="10" xfId="54" applyNumberFormat="1" applyFont="1" applyBorder="1" applyAlignment="1">
      <alignment horizontal="right" vertical="center" wrapText="1"/>
      <protection/>
    </xf>
    <xf numFmtId="3" fontId="5" fillId="0" borderId="14" xfId="54" applyNumberFormat="1" applyFont="1" applyBorder="1" applyAlignment="1">
      <alignment horizontal="right" vertical="center" wrapText="1"/>
      <protection/>
    </xf>
    <xf numFmtId="165" fontId="5" fillId="0" borderId="10" xfId="54" applyNumberFormat="1" applyFont="1" applyBorder="1" applyAlignment="1">
      <alignment horizontal="right" vertical="center"/>
      <protection/>
    </xf>
    <xf numFmtId="3" fontId="5" fillId="0" borderId="10" xfId="54" applyNumberFormat="1" applyFont="1" applyBorder="1" applyAlignment="1">
      <alignment horizontal="right" vertical="center"/>
      <protection/>
    </xf>
    <xf numFmtId="0" fontId="21" fillId="0" borderId="0" xfId="54" applyFont="1">
      <alignment/>
      <protection/>
    </xf>
    <xf numFmtId="3" fontId="21" fillId="0" borderId="0" xfId="54" applyNumberFormat="1" applyFont="1" applyBorder="1" applyAlignment="1">
      <alignment horizontal="right" vertical="center" wrapText="1" indent="1"/>
      <protection/>
    </xf>
    <xf numFmtId="0" fontId="17" fillId="0" borderId="0" xfId="54" applyFont="1" applyAlignment="1">
      <alignment vertical="center"/>
      <protection/>
    </xf>
    <xf numFmtId="0" fontId="43" fillId="0" borderId="23" xfId="55" applyFont="1" applyBorder="1" applyAlignment="1">
      <alignment horizontal="center" wrapText="1"/>
      <protection/>
    </xf>
    <xf numFmtId="0" fontId="5" fillId="0" borderId="19" xfId="54" applyFont="1" applyBorder="1" applyAlignment="1">
      <alignment vertical="center" wrapText="1"/>
      <protection/>
    </xf>
    <xf numFmtId="165" fontId="5" fillId="0" borderId="15" xfId="54" applyNumberFormat="1" applyFont="1" applyBorder="1" applyAlignment="1">
      <alignment horizontal="right" vertical="center" wrapText="1"/>
      <protection/>
    </xf>
    <xf numFmtId="0" fontId="8" fillId="0" borderId="13" xfId="54" applyFont="1" applyBorder="1" applyAlignment="1">
      <alignment horizontal="right" vertical="center" wrapText="1"/>
      <protection/>
    </xf>
    <xf numFmtId="165" fontId="5" fillId="0" borderId="24" xfId="54" applyNumberFormat="1" applyFont="1" applyBorder="1" applyAlignment="1">
      <alignment horizontal="right" vertical="center" wrapText="1"/>
      <protection/>
    </xf>
    <xf numFmtId="0" fontId="18" fillId="0" borderId="0" xfId="54" applyFont="1">
      <alignment/>
      <protection/>
    </xf>
    <xf numFmtId="0" fontId="5" fillId="0" borderId="22" xfId="54" applyFont="1" applyBorder="1" applyAlignment="1">
      <alignment vertical="center" wrapText="1"/>
      <protection/>
    </xf>
    <xf numFmtId="3" fontId="5" fillId="0" borderId="24" xfId="54" applyNumberFormat="1" applyFont="1" applyBorder="1" applyAlignment="1">
      <alignment horizontal="right" vertical="center"/>
      <protection/>
    </xf>
    <xf numFmtId="0" fontId="18" fillId="0" borderId="0" xfId="54" applyFont="1" applyBorder="1">
      <alignment/>
      <protection/>
    </xf>
    <xf numFmtId="0" fontId="18" fillId="0" borderId="16" xfId="54" applyFont="1" applyBorder="1">
      <alignment/>
      <protection/>
    </xf>
    <xf numFmtId="0" fontId="5" fillId="0" borderId="21" xfId="54" applyFont="1" applyBorder="1" applyAlignment="1">
      <alignment vertical="center" wrapText="1"/>
      <protection/>
    </xf>
    <xf numFmtId="0" fontId="5" fillId="0" borderId="20" xfId="54" applyFont="1" applyBorder="1" applyAlignment="1">
      <alignment vertical="center" wrapText="1"/>
      <protection/>
    </xf>
    <xf numFmtId="3" fontId="5" fillId="0" borderId="15" xfId="54" applyNumberFormat="1" applyFont="1" applyBorder="1" applyAlignment="1">
      <alignment horizontal="right" vertical="center" wrapText="1"/>
      <protection/>
    </xf>
    <xf numFmtId="0" fontId="5" fillId="0" borderId="21" xfId="54" applyNumberFormat="1" applyFont="1" applyBorder="1" applyAlignment="1">
      <alignment vertical="center" wrapText="1"/>
      <protection/>
    </xf>
    <xf numFmtId="0" fontId="18" fillId="0" borderId="0" xfId="54" applyFont="1" applyBorder="1" applyAlignment="1">
      <alignment vertical="center" wrapText="1"/>
      <protection/>
    </xf>
    <xf numFmtId="0" fontId="5" fillId="0" borderId="22" xfId="54" applyFont="1" applyBorder="1" applyAlignment="1">
      <alignment horizontal="left" vertical="center" wrapText="1"/>
      <protection/>
    </xf>
    <xf numFmtId="165" fontId="5" fillId="0" borderId="14" xfId="54" applyNumberFormat="1" applyFont="1" applyBorder="1" applyAlignment="1">
      <alignment horizontal="right" vertical="center" wrapText="1"/>
      <protection/>
    </xf>
    <xf numFmtId="0" fontId="8" fillId="0" borderId="20" xfId="54" applyFont="1" applyBorder="1" applyAlignment="1">
      <alignment vertical="center" wrapText="1"/>
      <protection/>
    </xf>
    <xf numFmtId="165" fontId="8" fillId="0" borderId="15" xfId="54" applyNumberFormat="1" applyFont="1" applyBorder="1" applyAlignment="1">
      <alignment horizontal="right" vertical="center" wrapText="1"/>
      <protection/>
    </xf>
    <xf numFmtId="165" fontId="8" fillId="0" borderId="14" xfId="54" applyNumberFormat="1" applyFont="1" applyBorder="1" applyAlignment="1">
      <alignment horizontal="right" vertical="center" wrapText="1"/>
      <protection/>
    </xf>
    <xf numFmtId="3" fontId="8" fillId="0" borderId="21" xfId="54" applyNumberFormat="1" applyFont="1" applyBorder="1" applyAlignment="1">
      <alignment horizontal="left" vertical="center"/>
      <protection/>
    </xf>
    <xf numFmtId="0" fontId="0" fillId="0" borderId="0" xfId="54" applyAlignment="1">
      <alignment vertical="center"/>
      <protection/>
    </xf>
    <xf numFmtId="3" fontId="13" fillId="0" borderId="16" xfId="54" applyNumberFormat="1" applyFont="1" applyBorder="1" applyAlignment="1">
      <alignment horizontal="right" vertical="center" wrapText="1" indent="1"/>
      <protection/>
    </xf>
    <xf numFmtId="3" fontId="13" fillId="0" borderId="0" xfId="54" applyNumberFormat="1" applyFont="1" applyBorder="1" applyAlignment="1">
      <alignment horizontal="right" vertical="center" wrapText="1" indent="1"/>
      <protection/>
    </xf>
    <xf numFmtId="0" fontId="25" fillId="0" borderId="0" xfId="54" applyFont="1">
      <alignment/>
      <protection/>
    </xf>
    <xf numFmtId="165" fontId="5" fillId="0" borderId="24" xfId="54" applyNumberFormat="1" applyFont="1" applyBorder="1" applyAlignment="1">
      <alignment horizontal="right" vertical="center"/>
      <protection/>
    </xf>
    <xf numFmtId="0" fontId="5" fillId="0" borderId="24" xfId="54" applyFont="1" applyBorder="1" applyAlignment="1">
      <alignment horizontal="right" vertical="center"/>
      <protection/>
    </xf>
    <xf numFmtId="0" fontId="5" fillId="0" borderId="10" xfId="54" applyFont="1" applyBorder="1" applyAlignment="1">
      <alignment horizontal="right" vertical="center"/>
      <protection/>
    </xf>
    <xf numFmtId="166" fontId="5" fillId="0" borderId="10" xfId="54" applyNumberFormat="1" applyFont="1" applyBorder="1" applyAlignment="1">
      <alignment horizontal="right" vertical="center" wrapText="1"/>
      <protection/>
    </xf>
    <xf numFmtId="0" fontId="5" fillId="0" borderId="10" xfId="54" applyFont="1" applyBorder="1" applyAlignment="1">
      <alignment horizontal="right" vertical="center" wrapText="1"/>
      <protection/>
    </xf>
    <xf numFmtId="166" fontId="5" fillId="0" borderId="10" xfId="54" applyNumberFormat="1" applyFont="1" applyBorder="1" applyAlignment="1">
      <alignment horizontal="right" vertical="center"/>
      <protection/>
    </xf>
    <xf numFmtId="165" fontId="8" fillId="0" borderId="10" xfId="54" applyNumberFormat="1" applyFont="1" applyBorder="1" applyAlignment="1">
      <alignment horizontal="right" vertical="center"/>
      <protection/>
    </xf>
    <xf numFmtId="0" fontId="9" fillId="0" borderId="0" xfId="54" applyFont="1" applyAlignment="1">
      <alignment/>
      <protection/>
    </xf>
    <xf numFmtId="164" fontId="2" fillId="0" borderId="26" xfId="54" applyNumberFormat="1" applyFont="1" applyBorder="1" applyAlignment="1">
      <alignment vertical="center" wrapText="1"/>
      <protection/>
    </xf>
    <xf numFmtId="165" fontId="2" fillId="0" borderId="25" xfId="54" applyNumberFormat="1" applyFont="1" applyBorder="1" applyAlignment="1">
      <alignment horizontal="center" vertical="center" wrapText="1"/>
      <protection/>
    </xf>
    <xf numFmtId="164" fontId="2" fillId="0" borderId="0" xfId="54" applyNumberFormat="1" applyFont="1" applyBorder="1" applyAlignment="1">
      <alignment vertical="center" wrapText="1"/>
      <protection/>
    </xf>
    <xf numFmtId="0" fontId="0" fillId="0" borderId="0" xfId="54" applyBorder="1">
      <alignment/>
      <protection/>
    </xf>
    <xf numFmtId="0" fontId="9" fillId="0" borderId="0" xfId="0" applyFont="1" applyAlignment="1">
      <alignment horizontal="left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3" fontId="3" fillId="0" borderId="28" xfId="0" applyNumberFormat="1" applyFont="1" applyBorder="1" applyAlignment="1">
      <alignment horizontal="right" vertical="center" wrapText="1"/>
    </xf>
    <xf numFmtId="165" fontId="3" fillId="0" borderId="28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165" fontId="3" fillId="0" borderId="25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24" xfId="0" applyFont="1" applyBorder="1" applyAlignment="1">
      <alignment horizontal="lef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3" fontId="16" fillId="0" borderId="24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 wrapText="1" indent="1"/>
    </xf>
    <xf numFmtId="3" fontId="7" fillId="0" borderId="10" xfId="0" applyNumberFormat="1" applyFont="1" applyBorder="1" applyAlignment="1">
      <alignment horizontal="right" vertical="center" indent="1"/>
    </xf>
    <xf numFmtId="3" fontId="7" fillId="0" borderId="10" xfId="0" applyNumberFormat="1" applyFont="1" applyFill="1" applyBorder="1" applyAlignment="1">
      <alignment horizontal="right" vertical="center" wrapText="1" indent="1"/>
    </xf>
    <xf numFmtId="3" fontId="7" fillId="0" borderId="10" xfId="0" applyNumberFormat="1" applyFont="1" applyFill="1" applyBorder="1" applyAlignment="1">
      <alignment horizontal="right" vertical="center" indent="1"/>
    </xf>
    <xf numFmtId="0" fontId="19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 wrapText="1" indent="1"/>
    </xf>
    <xf numFmtId="3" fontId="25" fillId="0" borderId="10" xfId="0" applyNumberFormat="1" applyFont="1" applyBorder="1" applyAlignment="1">
      <alignment horizontal="right" vertical="center" indent="1"/>
    </xf>
    <xf numFmtId="0" fontId="45" fillId="0" borderId="0" xfId="0" applyFont="1" applyAlignment="1">
      <alignment horizontal="left"/>
    </xf>
    <xf numFmtId="0" fontId="16" fillId="0" borderId="0" xfId="0" applyFont="1" applyAlignment="1">
      <alignment/>
    </xf>
    <xf numFmtId="3" fontId="12" fillId="0" borderId="23" xfId="54" applyNumberFormat="1" applyFont="1" applyBorder="1" applyAlignment="1">
      <alignment horizontal="right" vertical="center" wrapText="1"/>
      <protection/>
    </xf>
    <xf numFmtId="165" fontId="12" fillId="0" borderId="23" xfId="54" applyNumberFormat="1" applyFont="1" applyBorder="1" applyAlignment="1">
      <alignment horizontal="right" vertical="center" wrapText="1"/>
      <protection/>
    </xf>
    <xf numFmtId="165" fontId="15" fillId="0" borderId="58" xfId="54" applyNumberFormat="1" applyFont="1" applyBorder="1" applyAlignment="1">
      <alignment horizontal="right" vertical="center" wrapText="1"/>
      <protection/>
    </xf>
    <xf numFmtId="0" fontId="16" fillId="0" borderId="0" xfId="54" applyFont="1" applyBorder="1">
      <alignment/>
      <protection/>
    </xf>
    <xf numFmtId="3" fontId="15" fillId="0" borderId="10" xfId="54" applyNumberFormat="1" applyFont="1" applyBorder="1" applyAlignment="1">
      <alignment horizontal="right" vertical="center"/>
      <protection/>
    </xf>
    <xf numFmtId="3" fontId="5" fillId="0" borderId="24" xfId="0" applyNumberFormat="1" applyFont="1" applyBorder="1" applyAlignment="1">
      <alignment horizontal="right" vertical="center" indent="1"/>
    </xf>
    <xf numFmtId="3" fontId="5" fillId="0" borderId="13" xfId="0" applyNumberFormat="1" applyFont="1" applyBorder="1" applyAlignment="1">
      <alignment horizontal="right" vertical="center" indent="1"/>
    </xf>
    <xf numFmtId="3" fontId="8" fillId="0" borderId="0" xfId="0" applyNumberFormat="1" applyFont="1" applyBorder="1" applyAlignment="1">
      <alignment horizontal="right" vertical="center" wrapText="1" indent="1"/>
    </xf>
    <xf numFmtId="0" fontId="8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left" vertical="center" wrapText="1"/>
    </xf>
    <xf numFmtId="0" fontId="48" fillId="0" borderId="0" xfId="54" applyFont="1" applyAlignment="1">
      <alignment/>
      <protection/>
    </xf>
    <xf numFmtId="0" fontId="48" fillId="0" borderId="0" xfId="54" applyFont="1">
      <alignment/>
      <protection/>
    </xf>
    <xf numFmtId="0" fontId="5" fillId="0" borderId="0" xfId="54" applyFont="1" applyAlignment="1">
      <alignment wrapText="1"/>
      <protection/>
    </xf>
    <xf numFmtId="0" fontId="3" fillId="0" borderId="67" xfId="54" applyFont="1" applyBorder="1" applyAlignment="1">
      <alignment/>
      <protection/>
    </xf>
    <xf numFmtId="0" fontId="3" fillId="0" borderId="25" xfId="54" applyFont="1" applyBorder="1">
      <alignment/>
      <protection/>
    </xf>
    <xf numFmtId="166" fontId="12" fillId="0" borderId="24" xfId="54" applyNumberFormat="1" applyFont="1" applyBorder="1" applyAlignment="1">
      <alignment horizontal="right" vertical="center" wrapText="1"/>
      <protection/>
    </xf>
    <xf numFmtId="166" fontId="12" fillId="0" borderId="59" xfId="54" applyNumberFormat="1" applyFont="1" applyBorder="1" applyAlignment="1">
      <alignment horizontal="right" vertical="center" wrapText="1"/>
      <protection/>
    </xf>
    <xf numFmtId="0" fontId="8" fillId="0" borderId="25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3" fontId="5" fillId="0" borderId="25" xfId="0" applyNumberFormat="1" applyFont="1" applyBorder="1" applyAlignment="1">
      <alignment horizontal="right" vertical="center" wrapText="1" indent="1"/>
    </xf>
    <xf numFmtId="3" fontId="5" fillId="0" borderId="25" xfId="0" applyNumberFormat="1" applyFont="1" applyBorder="1" applyAlignment="1">
      <alignment horizontal="right" vertical="center" indent="1"/>
    </xf>
    <xf numFmtId="0" fontId="11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5" fillId="0" borderId="25" xfId="0" applyFont="1" applyBorder="1" applyAlignment="1">
      <alignment/>
    </xf>
    <xf numFmtId="3" fontId="20" fillId="0" borderId="25" xfId="0" applyNumberFormat="1" applyFont="1" applyBorder="1" applyAlignment="1">
      <alignment horizontal="right" vertical="center" indent="1"/>
    </xf>
    <xf numFmtId="3" fontId="11" fillId="0" borderId="25" xfId="0" applyNumberFormat="1" applyFont="1" applyBorder="1" applyAlignment="1">
      <alignment horizontal="right" vertical="center" indent="1"/>
    </xf>
    <xf numFmtId="0" fontId="5" fillId="0" borderId="25" xfId="0" applyFont="1" applyBorder="1" applyAlignment="1">
      <alignment horizontal="left" vertical="center" indent="1"/>
    </xf>
    <xf numFmtId="0" fontId="11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25" xfId="0" applyFont="1" applyBorder="1" applyAlignment="1">
      <alignment horizontal="left" vertical="center" wrapText="1" indent="1"/>
    </xf>
    <xf numFmtId="3" fontId="5" fillId="0" borderId="25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horizontal="left" vertical="center"/>
    </xf>
    <xf numFmtId="3" fontId="8" fillId="0" borderId="25" xfId="0" applyNumberFormat="1" applyFont="1" applyBorder="1" applyAlignment="1">
      <alignment horizontal="right" vertical="center" inden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 indent="1"/>
    </xf>
    <xf numFmtId="0" fontId="2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Border="1" applyAlignment="1">
      <alignment horizontal="right" vertical="center" wrapText="1" indent="1"/>
    </xf>
    <xf numFmtId="49" fontId="31" fillId="0" borderId="18" xfId="0" applyNumberFormat="1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7" fillId="0" borderId="10" xfId="54" applyFont="1" applyBorder="1" applyAlignment="1">
      <alignment vertical="center" wrapText="1"/>
      <protection/>
    </xf>
    <xf numFmtId="3" fontId="7" fillId="0" borderId="12" xfId="54" applyNumberFormat="1" applyFont="1" applyBorder="1" applyAlignment="1">
      <alignment horizontal="right" vertical="center" wrapText="1"/>
      <protection/>
    </xf>
    <xf numFmtId="165" fontId="7" fillId="0" borderId="12" xfId="54" applyNumberFormat="1" applyFont="1" applyBorder="1" applyAlignment="1">
      <alignment horizontal="right" vertical="center" wrapText="1"/>
      <protection/>
    </xf>
    <xf numFmtId="3" fontId="7" fillId="0" borderId="12" xfId="54" applyNumberFormat="1" applyFont="1" applyBorder="1" applyAlignment="1" quotePrefix="1">
      <alignment horizontal="right" vertical="center" wrapText="1"/>
      <protection/>
    </xf>
    <xf numFmtId="165" fontId="7" fillId="0" borderId="12" xfId="54" applyNumberFormat="1" applyFont="1" applyBorder="1" applyAlignment="1" quotePrefix="1">
      <alignment horizontal="right" vertical="center" wrapText="1"/>
      <protection/>
    </xf>
    <xf numFmtId="0" fontId="25" fillId="0" borderId="13" xfId="54" applyFont="1" applyBorder="1" applyAlignment="1">
      <alignment vertical="center" wrapText="1"/>
      <protection/>
    </xf>
    <xf numFmtId="3" fontId="25" fillId="0" borderId="11" xfId="54" applyNumberFormat="1" applyFont="1" applyBorder="1" applyAlignment="1">
      <alignment horizontal="right" vertical="center" wrapText="1"/>
      <protection/>
    </xf>
    <xf numFmtId="165" fontId="25" fillId="0" borderId="11" xfId="54" applyNumberFormat="1" applyFont="1" applyBorder="1" applyAlignment="1">
      <alignment horizontal="right" vertical="center" wrapText="1"/>
      <protection/>
    </xf>
    <xf numFmtId="165" fontId="25" fillId="0" borderId="24" xfId="54" applyNumberFormat="1" applyFont="1" applyBorder="1" applyAlignment="1">
      <alignment horizontal="right" vertical="center" wrapText="1"/>
      <protection/>
    </xf>
    <xf numFmtId="165" fontId="25" fillId="0" borderId="11" xfId="54" applyNumberFormat="1" applyFont="1" applyBorder="1" applyAlignment="1" quotePrefix="1">
      <alignment horizontal="right" vertical="center" wrapText="1"/>
      <protection/>
    </xf>
    <xf numFmtId="0" fontId="25" fillId="0" borderId="23" xfId="54" applyFont="1" applyBorder="1">
      <alignment/>
      <protection/>
    </xf>
    <xf numFmtId="3" fontId="25" fillId="0" borderId="23" xfId="54" applyNumberFormat="1" applyFont="1" applyBorder="1" applyAlignment="1">
      <alignment horizontal="right" vertical="center"/>
      <protection/>
    </xf>
    <xf numFmtId="3" fontId="7" fillId="0" borderId="23" xfId="54" applyNumberFormat="1" applyFont="1" applyBorder="1" applyAlignment="1">
      <alignment horizontal="right" vertical="center"/>
      <protection/>
    </xf>
    <xf numFmtId="3" fontId="25" fillId="0" borderId="23" xfId="54" applyNumberFormat="1" applyFont="1" applyBorder="1" applyAlignment="1">
      <alignment horizontal="right" vertical="center" wrapText="1"/>
      <protection/>
    </xf>
    <xf numFmtId="0" fontId="22" fillId="0" borderId="0" xfId="54" applyFont="1">
      <alignment/>
      <protection/>
    </xf>
    <xf numFmtId="165" fontId="7" fillId="0" borderId="10" xfId="54" applyNumberFormat="1" applyFont="1" applyBorder="1" applyAlignment="1">
      <alignment horizontal="right" vertical="center" wrapText="1"/>
      <protection/>
    </xf>
    <xf numFmtId="3" fontId="22" fillId="0" borderId="10" xfId="54" applyNumberFormat="1" applyFont="1" applyBorder="1" applyAlignment="1">
      <alignment horizontal="right" vertical="center"/>
      <protection/>
    </xf>
    <xf numFmtId="165" fontId="22" fillId="0" borderId="10" xfId="54" applyNumberFormat="1" applyFont="1" applyBorder="1" applyAlignment="1">
      <alignment horizontal="right" vertical="center"/>
      <protection/>
    </xf>
    <xf numFmtId="166" fontId="22" fillId="0" borderId="10" xfId="54" applyNumberFormat="1" applyFont="1" applyBorder="1" applyAlignment="1">
      <alignment horizontal="right" vertical="center"/>
      <protection/>
    </xf>
    <xf numFmtId="3" fontId="7" fillId="0" borderId="24" xfId="54" applyNumberFormat="1" applyFont="1" applyBorder="1" applyAlignment="1">
      <alignment horizontal="right" vertical="center" wrapText="1"/>
      <protection/>
    </xf>
    <xf numFmtId="3" fontId="7" fillId="0" borderId="11" xfId="54" applyNumberFormat="1" applyFont="1" applyBorder="1" applyAlignment="1">
      <alignment horizontal="right" vertical="center" wrapText="1"/>
      <protection/>
    </xf>
    <xf numFmtId="3" fontId="25" fillId="0" borderId="24" xfId="54" applyNumberFormat="1" applyFont="1" applyBorder="1" applyAlignment="1">
      <alignment horizontal="right" vertical="center" wrapText="1"/>
      <protection/>
    </xf>
    <xf numFmtId="3" fontId="25" fillId="0" borderId="24" xfId="54" applyNumberFormat="1" applyFont="1" applyBorder="1" applyAlignment="1">
      <alignment horizontal="right" vertical="center"/>
      <protection/>
    </xf>
    <xf numFmtId="165" fontId="25" fillId="0" borderId="24" xfId="54" applyNumberFormat="1" applyFont="1" applyBorder="1" applyAlignment="1">
      <alignment horizontal="right" vertical="center"/>
      <protection/>
    </xf>
    <xf numFmtId="166" fontId="25" fillId="0" borderId="24" xfId="54" applyNumberFormat="1" applyFont="1" applyBorder="1" applyAlignment="1">
      <alignment horizontal="right" vertical="center"/>
      <protection/>
    </xf>
    <xf numFmtId="3" fontId="7" fillId="0" borderId="12" xfId="54" applyNumberFormat="1" applyFont="1" applyBorder="1" applyAlignment="1">
      <alignment horizontal="right" vertical="center"/>
      <protection/>
    </xf>
    <xf numFmtId="3" fontId="7" fillId="0" borderId="23" xfId="54" applyNumberFormat="1" applyFont="1" applyBorder="1" applyAlignment="1">
      <alignment horizontal="right" vertical="center" wrapText="1"/>
      <protection/>
    </xf>
    <xf numFmtId="165" fontId="7" fillId="0" borderId="23" xfId="54" applyNumberFormat="1" applyFont="1" applyBorder="1" applyAlignment="1">
      <alignment horizontal="right" vertical="center" wrapText="1"/>
      <protection/>
    </xf>
    <xf numFmtId="3" fontId="22" fillId="0" borderId="23" xfId="54" applyNumberFormat="1" applyFont="1" applyBorder="1" applyAlignment="1">
      <alignment horizontal="right" vertical="center"/>
      <protection/>
    </xf>
    <xf numFmtId="165" fontId="22" fillId="0" borderId="23" xfId="54" applyNumberFormat="1" applyFont="1" applyBorder="1" applyAlignment="1">
      <alignment horizontal="right" vertical="center"/>
      <protection/>
    </xf>
    <xf numFmtId="166" fontId="22" fillId="0" borderId="23" xfId="54" applyNumberFormat="1" applyFont="1" applyBorder="1" applyAlignment="1">
      <alignment horizontal="right" vertic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24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3" fillId="0" borderId="23" xfId="54" applyFont="1" applyBorder="1" applyAlignment="1">
      <alignment vertical="center" wrapText="1"/>
      <protection/>
    </xf>
    <xf numFmtId="3" fontId="3" fillId="0" borderId="12" xfId="54" applyNumberFormat="1" applyFont="1" applyBorder="1" applyAlignment="1">
      <alignment horizontal="right" vertical="center" wrapText="1"/>
      <protection/>
    </xf>
    <xf numFmtId="165" fontId="3" fillId="0" borderId="12" xfId="54" applyNumberFormat="1" applyFont="1" applyBorder="1" applyAlignment="1">
      <alignment horizontal="right" vertical="center" wrapText="1"/>
      <protection/>
    </xf>
    <xf numFmtId="3" fontId="3" fillId="0" borderId="10" xfId="54" applyNumberFormat="1" applyFont="1" applyBorder="1" applyAlignment="1">
      <alignment horizontal="right" vertical="center" wrapText="1"/>
      <protection/>
    </xf>
    <xf numFmtId="3" fontId="3" fillId="0" borderId="14" xfId="54" applyNumberFormat="1" applyFont="1" applyBorder="1" applyAlignment="1">
      <alignment horizontal="right" vertical="center" wrapText="1"/>
      <protection/>
    </xf>
    <xf numFmtId="0" fontId="3" fillId="0" borderId="10" xfId="54" applyFont="1" applyBorder="1">
      <alignment/>
      <protection/>
    </xf>
    <xf numFmtId="165" fontId="3" fillId="0" borderId="10" xfId="54" applyNumberFormat="1" applyFont="1" applyBorder="1" applyAlignment="1">
      <alignment horizontal="right" vertical="center"/>
      <protection/>
    </xf>
    <xf numFmtId="0" fontId="3" fillId="0" borderId="10" xfId="54" applyFont="1" applyBorder="1" applyAlignment="1">
      <alignment vertical="center"/>
      <protection/>
    </xf>
    <xf numFmtId="0" fontId="3" fillId="0" borderId="10" xfId="54" applyFont="1" applyBorder="1" applyAlignment="1">
      <alignment horizontal="right" vertical="center"/>
      <protection/>
    </xf>
    <xf numFmtId="0" fontId="3" fillId="0" borderId="10" xfId="54" applyFont="1" applyBorder="1" applyAlignment="1">
      <alignment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3" fontId="3" fillId="0" borderId="10" xfId="54" applyNumberFormat="1" applyFont="1" applyBorder="1" applyAlignment="1">
      <alignment horizontal="right" vertical="center"/>
      <protection/>
    </xf>
    <xf numFmtId="0" fontId="2" fillId="0" borderId="53" xfId="54" applyFont="1" applyBorder="1" applyAlignment="1">
      <alignment horizontal="left" vertical="center" wrapText="1"/>
      <protection/>
    </xf>
    <xf numFmtId="3" fontId="2" fillId="0" borderId="53" xfId="54" applyNumberFormat="1" applyFont="1" applyBorder="1" applyAlignment="1">
      <alignment horizontal="right" vertical="center" wrapText="1"/>
      <protection/>
    </xf>
    <xf numFmtId="165" fontId="2" fillId="0" borderId="53" xfId="54" applyNumberFormat="1" applyFont="1" applyBorder="1" applyAlignment="1">
      <alignment horizontal="right" vertical="center" wrapText="1"/>
      <protection/>
    </xf>
    <xf numFmtId="3" fontId="2" fillId="0" borderId="53" xfId="54" applyNumberFormat="1" applyFont="1" applyBorder="1" applyAlignment="1">
      <alignment horizontal="right" vertical="center"/>
      <protection/>
    </xf>
    <xf numFmtId="165" fontId="2" fillId="0" borderId="53" xfId="54" applyNumberFormat="1" applyFont="1" applyBorder="1" applyAlignment="1">
      <alignment horizontal="right" vertical="center"/>
      <protection/>
    </xf>
    <xf numFmtId="0" fontId="2" fillId="0" borderId="53" xfId="54" applyFont="1" applyBorder="1">
      <alignment/>
      <protection/>
    </xf>
    <xf numFmtId="0" fontId="2" fillId="0" borderId="53" xfId="54" applyFont="1" applyBorder="1" applyAlignment="1">
      <alignment horizontal="right" vertical="center"/>
      <protection/>
    </xf>
    <xf numFmtId="165" fontId="2" fillId="0" borderId="10" xfId="54" applyNumberFormat="1" applyFont="1" applyBorder="1" applyAlignment="1">
      <alignment horizontal="right" vertical="center"/>
      <protection/>
    </xf>
    <xf numFmtId="0" fontId="53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8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5" fillId="0" borderId="17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31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0" fontId="30" fillId="0" borderId="16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1" fillId="0" borderId="18" xfId="0" applyFont="1" applyBorder="1" applyAlignment="1">
      <alignment horizontal="justify" vertical="top" wrapText="1"/>
    </xf>
    <xf numFmtId="0" fontId="3" fillId="0" borderId="18" xfId="0" applyFont="1" applyBorder="1" applyAlignment="1">
      <alignment vertical="top" wrapText="1"/>
    </xf>
    <xf numFmtId="0" fontId="3" fillId="0" borderId="14" xfId="0" applyFont="1" applyBorder="1" applyAlignment="1">
      <alignment horizontal="left" vertical="center" wrapText="1" indent="1"/>
    </xf>
    <xf numFmtId="0" fontId="31" fillId="0" borderId="0" xfId="0" applyFont="1" applyBorder="1" applyAlignment="1" quotePrefix="1">
      <alignment horizontal="left" vertical="center" wrapText="1"/>
    </xf>
    <xf numFmtId="0" fontId="24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2" fillId="0" borderId="19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31" fillId="0" borderId="14" xfId="0" applyFont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3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 indent="1"/>
    </xf>
    <xf numFmtId="0" fontId="30" fillId="0" borderId="22" xfId="0" applyFont="1" applyBorder="1" applyAlignment="1">
      <alignment horizontal="left" vertical="center" wrapText="1" indent="1"/>
    </xf>
    <xf numFmtId="0" fontId="15" fillId="0" borderId="38" xfId="54" applyFont="1" applyBorder="1" applyAlignment="1">
      <alignment vertical="top" wrapText="1"/>
      <protection/>
    </xf>
    <xf numFmtId="0" fontId="15" fillId="0" borderId="39" xfId="54" applyFont="1" applyBorder="1" applyAlignment="1">
      <alignment vertical="top" wrapText="1"/>
      <protection/>
    </xf>
    <xf numFmtId="0" fontId="12" fillId="0" borderId="69" xfId="54" applyFont="1" applyBorder="1" applyAlignment="1">
      <alignment horizontal="left" vertical="center" wrapText="1" indent="1"/>
      <protection/>
    </xf>
    <xf numFmtId="0" fontId="12" fillId="0" borderId="30" xfId="54" applyFont="1" applyBorder="1" applyAlignment="1">
      <alignment horizontal="left" vertical="center" wrapText="1" indent="1"/>
      <protection/>
    </xf>
    <xf numFmtId="0" fontId="12" fillId="0" borderId="32" xfId="54" applyFont="1" applyBorder="1" applyAlignment="1">
      <alignment horizontal="left" vertical="center" wrapText="1" indent="1"/>
      <protection/>
    </xf>
    <xf numFmtId="0" fontId="12" fillId="0" borderId="0" xfId="54" applyFont="1" applyBorder="1" applyAlignment="1">
      <alignment horizontal="left" vertical="center" wrapText="1" indent="1"/>
      <protection/>
    </xf>
    <xf numFmtId="0" fontId="0" fillId="0" borderId="39" xfId="54" applyBorder="1" applyAlignment="1">
      <alignment vertical="top" wrapText="1"/>
      <protection/>
    </xf>
    <xf numFmtId="0" fontId="15" fillId="0" borderId="41" xfId="54" applyFont="1" applyBorder="1" applyAlignment="1">
      <alignment vertical="top" wrapText="1"/>
      <protection/>
    </xf>
    <xf numFmtId="0" fontId="15" fillId="0" borderId="36" xfId="54" applyFont="1" applyBorder="1" applyAlignment="1">
      <alignment vertical="top" wrapText="1"/>
      <protection/>
    </xf>
    <xf numFmtId="0" fontId="12" fillId="0" borderId="32" xfId="54" applyFont="1" applyBorder="1" applyAlignment="1">
      <alignment vertical="top" wrapText="1"/>
      <protection/>
    </xf>
    <xf numFmtId="0" fontId="12" fillId="0" borderId="0" xfId="54" applyFont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0" fillId="0" borderId="42" xfId="54" applyBorder="1" applyAlignment="1">
      <alignment wrapText="1"/>
      <protection/>
    </xf>
    <xf numFmtId="0" fontId="0" fillId="0" borderId="0" xfId="54" applyFont="1" applyBorder="1" applyAlignment="1">
      <alignment horizontal="left" vertical="center" wrapText="1" indent="1"/>
      <protection/>
    </xf>
    <xf numFmtId="0" fontId="15" fillId="0" borderId="41" xfId="54" applyFont="1" applyBorder="1" applyAlignment="1">
      <alignment horizontal="left" vertical="center" wrapText="1"/>
      <protection/>
    </xf>
    <xf numFmtId="0" fontId="0" fillId="0" borderId="36" xfId="54" applyBorder="1" applyAlignment="1">
      <alignment horizontal="left" vertical="center" wrapText="1"/>
      <protection/>
    </xf>
    <xf numFmtId="0" fontId="0" fillId="0" borderId="30" xfId="54" applyFont="1" applyBorder="1" applyAlignment="1">
      <alignment horizontal="left" vertical="center" wrapText="1" indent="1"/>
      <protection/>
    </xf>
    <xf numFmtId="0" fontId="12" fillId="0" borderId="32" xfId="54" applyFont="1" applyBorder="1" applyAlignment="1">
      <alignment horizontal="left" vertical="top" wrapText="1" indent="1"/>
      <protection/>
    </xf>
    <xf numFmtId="0" fontId="0" fillId="0" borderId="0" xfId="54" applyAlignment="1">
      <alignment horizontal="left" vertical="top" wrapText="1" indent="1"/>
      <protection/>
    </xf>
    <xf numFmtId="0" fontId="12" fillId="0" borderId="0" xfId="54" applyFont="1" applyBorder="1" applyAlignment="1">
      <alignment horizontal="left" vertical="top" wrapText="1" indent="1"/>
      <protection/>
    </xf>
    <xf numFmtId="0" fontId="11" fillId="0" borderId="0" xfId="54" applyFont="1" applyAlignment="1">
      <alignment horizontal="center" vertical="center" wrapText="1"/>
      <protection/>
    </xf>
    <xf numFmtId="0" fontId="11" fillId="0" borderId="0" xfId="54" applyFont="1" applyAlignment="1">
      <alignment horizontal="center" vertical="center"/>
      <protection/>
    </xf>
    <xf numFmtId="0" fontId="1" fillId="0" borderId="0" xfId="55" applyAlignment="1">
      <alignment horizontal="center" vertical="center"/>
      <protection/>
    </xf>
    <xf numFmtId="0" fontId="12" fillId="0" borderId="32" xfId="54" applyFont="1" applyBorder="1" applyAlignment="1">
      <alignment horizontal="left" vertical="center" indent="1"/>
      <protection/>
    </xf>
    <xf numFmtId="0" fontId="0" fillId="0" borderId="0" xfId="54" applyAlignment="1">
      <alignment horizontal="left" vertical="center" indent="1"/>
      <protection/>
    </xf>
    <xf numFmtId="0" fontId="12" fillId="0" borderId="69" xfId="54" applyFont="1" applyBorder="1" applyAlignment="1">
      <alignment horizontal="left" vertical="center" indent="1"/>
      <protection/>
    </xf>
    <xf numFmtId="0" fontId="0" fillId="0" borderId="30" xfId="54" applyBorder="1" applyAlignment="1">
      <alignment horizontal="left" vertical="center" indent="1"/>
      <protection/>
    </xf>
    <xf numFmtId="0" fontId="9" fillId="0" borderId="0" xfId="54" applyFont="1" applyAlignment="1">
      <alignment horizontal="center"/>
      <protection/>
    </xf>
    <xf numFmtId="0" fontId="0" fillId="0" borderId="0" xfId="54" applyAlignment="1">
      <alignment/>
      <protection/>
    </xf>
    <xf numFmtId="0" fontId="15" fillId="0" borderId="32" xfId="54" applyFont="1" applyBorder="1" applyAlignment="1">
      <alignment vertical="top" wrapText="1"/>
      <protection/>
    </xf>
    <xf numFmtId="0" fontId="15" fillId="0" borderId="0" xfId="54" applyFont="1" applyBorder="1" applyAlignment="1">
      <alignment vertical="top" wrapText="1"/>
      <protection/>
    </xf>
    <xf numFmtId="0" fontId="15" fillId="0" borderId="38" xfId="54" applyFont="1" applyBorder="1" applyAlignment="1">
      <alignment horizontal="center" vertical="center" wrapText="1"/>
      <protection/>
    </xf>
    <xf numFmtId="0" fontId="15" fillId="0" borderId="39" xfId="54" applyFont="1" applyBorder="1" applyAlignment="1">
      <alignment horizontal="center" vertical="center" wrapText="1"/>
      <protection/>
    </xf>
    <xf numFmtId="0" fontId="15" fillId="0" borderId="69" xfId="54" applyFont="1" applyBorder="1" applyAlignment="1">
      <alignment horizontal="center" vertical="center" wrapText="1"/>
      <protection/>
    </xf>
    <xf numFmtId="0" fontId="15" fillId="0" borderId="30" xfId="54" applyFont="1" applyBorder="1" applyAlignment="1">
      <alignment horizontal="center" vertical="center" wrapText="1"/>
      <protection/>
    </xf>
    <xf numFmtId="164" fontId="15" fillId="0" borderId="41" xfId="54" applyNumberFormat="1" applyFont="1" applyBorder="1" applyAlignment="1">
      <alignment horizontal="center" vertical="center" wrapText="1"/>
      <protection/>
    </xf>
    <xf numFmtId="164" fontId="15" fillId="0" borderId="36" xfId="54" applyNumberFormat="1" applyFont="1" applyBorder="1" applyAlignment="1">
      <alignment horizontal="center" vertical="center" wrapText="1"/>
      <protection/>
    </xf>
    <xf numFmtId="164" fontId="15" fillId="0" borderId="35" xfId="54" applyNumberFormat="1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right"/>
      <protection/>
    </xf>
    <xf numFmtId="0" fontId="12" fillId="0" borderId="0" xfId="54" applyFont="1" applyAlignment="1">
      <alignment horizontal="left" vertical="center" wrapText="1" indent="1"/>
      <protection/>
    </xf>
    <xf numFmtId="0" fontId="12" fillId="0" borderId="32" xfId="54" applyFont="1" applyBorder="1" applyAlignment="1">
      <alignment horizontal="left" vertical="top" wrapText="1" indent="2"/>
      <protection/>
    </xf>
    <xf numFmtId="0" fontId="12" fillId="0" borderId="0" xfId="54" applyFont="1" applyBorder="1" applyAlignment="1">
      <alignment horizontal="left" vertical="top" wrapText="1" indent="2"/>
      <protection/>
    </xf>
    <xf numFmtId="0" fontId="15" fillId="0" borderId="38" xfId="54" applyFont="1" applyBorder="1" applyAlignment="1">
      <alignment horizontal="left" vertical="top" wrapText="1"/>
      <protection/>
    </xf>
    <xf numFmtId="0" fontId="15" fillId="0" borderId="39" xfId="54" applyFont="1" applyBorder="1" applyAlignment="1">
      <alignment horizontal="left" vertical="top" wrapText="1"/>
      <protection/>
    </xf>
    <xf numFmtId="0" fontId="0" fillId="0" borderId="36" xfId="54" applyBorder="1" applyAlignment="1">
      <alignment vertical="top" wrapText="1"/>
      <protection/>
    </xf>
    <xf numFmtId="0" fontId="0" fillId="0" borderId="30" xfId="54" applyBorder="1" applyAlignment="1">
      <alignment horizontal="left" vertical="center" wrapText="1" indent="1"/>
      <protection/>
    </xf>
    <xf numFmtId="0" fontId="16" fillId="0" borderId="32" xfId="54" applyFont="1" applyBorder="1" applyAlignment="1">
      <alignment vertical="top" wrapText="1"/>
      <protection/>
    </xf>
    <xf numFmtId="0" fontId="16" fillId="0" borderId="0" xfId="54" applyFont="1" applyBorder="1" applyAlignment="1">
      <alignment vertical="top" wrapText="1"/>
      <protection/>
    </xf>
    <xf numFmtId="0" fontId="15" fillId="0" borderId="41" xfId="54" applyFont="1" applyBorder="1" applyAlignment="1">
      <alignment horizontal="justify" vertical="top" wrapText="1"/>
      <protection/>
    </xf>
    <xf numFmtId="0" fontId="15" fillId="0" borderId="36" xfId="54" applyFont="1" applyBorder="1" applyAlignment="1">
      <alignment horizontal="justify" vertical="top" wrapText="1"/>
      <protection/>
    </xf>
    <xf numFmtId="0" fontId="5" fillId="0" borderId="30" xfId="54" applyFont="1" applyBorder="1" applyAlignment="1">
      <alignment horizontal="right"/>
      <protection/>
    </xf>
    <xf numFmtId="0" fontId="15" fillId="0" borderId="49" xfId="54" applyFont="1" applyBorder="1" applyAlignment="1">
      <alignment horizontal="center" vertical="center" wrapText="1"/>
      <protection/>
    </xf>
    <xf numFmtId="0" fontId="11" fillId="0" borderId="0" xfId="54" applyFont="1" applyAlignment="1">
      <alignment horizontal="center" wrapText="1"/>
      <protection/>
    </xf>
    <xf numFmtId="0" fontId="11" fillId="0" borderId="0" xfId="54" applyFont="1" applyAlignment="1">
      <alignment horizontal="center"/>
      <protection/>
    </xf>
    <xf numFmtId="0" fontId="1" fillId="0" borderId="0" xfId="55" applyAlignment="1">
      <alignment/>
      <protection/>
    </xf>
    <xf numFmtId="0" fontId="12" fillId="0" borderId="55" xfId="54" applyFont="1" applyBorder="1" applyAlignment="1">
      <alignment horizontal="left" vertical="top" wrapText="1" indent="2"/>
      <protection/>
    </xf>
    <xf numFmtId="0" fontId="12" fillId="0" borderId="29" xfId="54" applyFont="1" applyBorder="1" applyAlignment="1">
      <alignment vertical="top" wrapText="1"/>
      <protection/>
    </xf>
    <xf numFmtId="0" fontId="12" fillId="0" borderId="69" xfId="54" applyFont="1" applyBorder="1" applyAlignment="1">
      <alignment vertical="top" wrapText="1"/>
      <protection/>
    </xf>
    <xf numFmtId="164" fontId="0" fillId="0" borderId="17" xfId="54" applyNumberFormat="1" applyFont="1" applyBorder="1" applyAlignment="1">
      <alignment horizontal="right" vertical="center"/>
      <protection/>
    </xf>
    <xf numFmtId="164" fontId="0" fillId="0" borderId="17" xfId="54" applyNumberFormat="1" applyBorder="1" applyAlignment="1">
      <alignment horizontal="right" vertical="center"/>
      <protection/>
    </xf>
    <xf numFmtId="164" fontId="19" fillId="0" borderId="22" xfId="54" applyNumberFormat="1" applyFont="1" applyBorder="1" applyAlignment="1">
      <alignment horizontal="center" vertical="center" wrapText="1"/>
      <protection/>
    </xf>
    <xf numFmtId="164" fontId="19" fillId="0" borderId="16" xfId="54" applyNumberFormat="1" applyFont="1" applyBorder="1" applyAlignment="1">
      <alignment horizontal="center" vertical="center" wrapText="1"/>
      <protection/>
    </xf>
    <xf numFmtId="164" fontId="19" fillId="0" borderId="15" xfId="54" applyNumberFormat="1" applyFont="1" applyBorder="1" applyAlignment="1">
      <alignment horizontal="center" vertical="center" wrapText="1"/>
      <protection/>
    </xf>
    <xf numFmtId="164" fontId="19" fillId="0" borderId="19" xfId="54" applyNumberFormat="1" applyFont="1" applyBorder="1" applyAlignment="1">
      <alignment horizontal="center" vertical="center" wrapText="1"/>
      <protection/>
    </xf>
    <xf numFmtId="164" fontId="19" fillId="0" borderId="0" xfId="54" applyNumberFormat="1" applyFont="1" applyBorder="1" applyAlignment="1">
      <alignment horizontal="center" vertical="center" wrapText="1"/>
      <protection/>
    </xf>
    <xf numFmtId="164" fontId="19" fillId="0" borderId="11" xfId="54" applyNumberFormat="1" applyFont="1" applyBorder="1" applyAlignment="1">
      <alignment horizontal="center" vertical="center" wrapText="1"/>
      <protection/>
    </xf>
    <xf numFmtId="164" fontId="19" fillId="0" borderId="20" xfId="54" applyNumberFormat="1" applyFont="1" applyBorder="1" applyAlignment="1">
      <alignment horizontal="center" vertical="center" wrapText="1"/>
      <protection/>
    </xf>
    <xf numFmtId="164" fontId="19" fillId="0" borderId="17" xfId="54" applyNumberFormat="1" applyFont="1" applyBorder="1" applyAlignment="1">
      <alignment horizontal="center" vertical="center" wrapText="1"/>
      <protection/>
    </xf>
    <xf numFmtId="164" fontId="19" fillId="0" borderId="12" xfId="54" applyNumberFormat="1" applyFont="1" applyBorder="1" applyAlignment="1">
      <alignment horizontal="center" vertical="center" wrapText="1"/>
      <protection/>
    </xf>
    <xf numFmtId="164" fontId="19" fillId="0" borderId="21" xfId="54" applyNumberFormat="1" applyFont="1" applyBorder="1" applyAlignment="1">
      <alignment horizontal="center" vertical="center" wrapText="1"/>
      <protection/>
    </xf>
    <xf numFmtId="164" fontId="19" fillId="0" borderId="18" xfId="54" applyNumberFormat="1" applyFont="1" applyBorder="1" applyAlignment="1">
      <alignment horizontal="center" vertical="center" wrapText="1"/>
      <protection/>
    </xf>
    <xf numFmtId="164" fontId="19" fillId="0" borderId="14" xfId="54" applyNumberFormat="1" applyFont="1" applyBorder="1" applyAlignment="1">
      <alignment horizontal="center" vertical="center" wrapText="1"/>
      <protection/>
    </xf>
    <xf numFmtId="164" fontId="19" fillId="0" borderId="24" xfId="54" applyNumberFormat="1" applyFont="1" applyBorder="1" applyAlignment="1">
      <alignment horizontal="center" vertical="center" wrapText="1"/>
      <protection/>
    </xf>
    <xf numFmtId="164" fontId="19" fillId="0" borderId="23" xfId="54" applyNumberFormat="1" applyFont="1" applyBorder="1" applyAlignment="1">
      <alignment horizontal="center" vertical="center" wrapText="1"/>
      <protection/>
    </xf>
    <xf numFmtId="166" fontId="19" fillId="0" borderId="24" xfId="54" applyNumberFormat="1" applyFont="1" applyBorder="1" applyAlignment="1">
      <alignment horizontal="right" vertical="center" wrapText="1"/>
      <protection/>
    </xf>
    <xf numFmtId="166" fontId="19" fillId="0" borderId="23" xfId="54" applyNumberFormat="1" applyFont="1" applyBorder="1" applyAlignment="1">
      <alignment horizontal="right" vertical="center" wrapText="1"/>
      <protection/>
    </xf>
    <xf numFmtId="164" fontId="19" fillId="0" borderId="13" xfId="54" applyNumberFormat="1" applyFont="1" applyBorder="1" applyAlignment="1">
      <alignment horizontal="center" vertical="center" wrapText="1"/>
      <protection/>
    </xf>
    <xf numFmtId="0" fontId="19" fillId="0" borderId="24" xfId="54" applyFont="1" applyBorder="1" applyAlignment="1">
      <alignment horizontal="center" vertical="center" wrapText="1"/>
      <protection/>
    </xf>
    <xf numFmtId="0" fontId="19" fillId="0" borderId="13" xfId="54" applyFont="1" applyBorder="1" applyAlignment="1">
      <alignment horizontal="center" vertical="center" wrapText="1"/>
      <protection/>
    </xf>
    <xf numFmtId="0" fontId="19" fillId="0" borderId="23" xfId="54" applyFont="1" applyBorder="1" applyAlignment="1">
      <alignment horizontal="center" vertical="center" wrapText="1"/>
      <protection/>
    </xf>
    <xf numFmtId="0" fontId="17" fillId="0" borderId="0" xfId="54" applyFont="1" applyAlignment="1">
      <alignment horizontal="left"/>
      <protection/>
    </xf>
    <xf numFmtId="0" fontId="6" fillId="0" borderId="0" xfId="54" applyFont="1" applyAlignment="1">
      <alignment horizontal="center" wrapText="1"/>
      <protection/>
    </xf>
    <xf numFmtId="0" fontId="6" fillId="0" borderId="0" xfId="54" applyFont="1" applyAlignment="1">
      <alignment horizontal="center"/>
      <protection/>
    </xf>
    <xf numFmtId="0" fontId="19" fillId="0" borderId="21" xfId="54" applyFont="1" applyBorder="1" applyAlignment="1">
      <alignment horizontal="center" vertical="center" wrapText="1"/>
      <protection/>
    </xf>
    <xf numFmtId="0" fontId="19" fillId="0" borderId="18" xfId="54" applyFont="1" applyBorder="1" applyAlignment="1">
      <alignment horizontal="center" vertical="center" wrapText="1"/>
      <protection/>
    </xf>
    <xf numFmtId="0" fontId="19" fillId="0" borderId="14" xfId="54" applyFont="1" applyBorder="1" applyAlignment="1">
      <alignment horizontal="center" vertical="center" wrapText="1"/>
      <protection/>
    </xf>
    <xf numFmtId="164" fontId="36" fillId="0" borderId="22" xfId="54" applyNumberFormat="1" applyFont="1" applyBorder="1" applyAlignment="1">
      <alignment horizontal="center" vertical="center"/>
      <protection/>
    </xf>
    <xf numFmtId="164" fontId="36" fillId="0" borderId="16" xfId="54" applyNumberFormat="1" applyFont="1" applyBorder="1" applyAlignment="1">
      <alignment horizontal="center" vertical="center"/>
      <protection/>
    </xf>
    <xf numFmtId="164" fontId="36" fillId="0" borderId="15" xfId="54" applyNumberFormat="1" applyFont="1" applyBorder="1" applyAlignment="1">
      <alignment horizontal="center" vertical="center"/>
      <protection/>
    </xf>
    <xf numFmtId="164" fontId="36" fillId="0" borderId="19" xfId="54" applyNumberFormat="1" applyFont="1" applyBorder="1" applyAlignment="1">
      <alignment horizontal="center" vertical="center"/>
      <protection/>
    </xf>
    <xf numFmtId="164" fontId="36" fillId="0" borderId="0" xfId="54" applyNumberFormat="1" applyFont="1" applyBorder="1" applyAlignment="1">
      <alignment horizontal="center" vertical="center"/>
      <protection/>
    </xf>
    <xf numFmtId="164" fontId="36" fillId="0" borderId="11" xfId="54" applyNumberFormat="1" applyFont="1" applyBorder="1" applyAlignment="1">
      <alignment horizontal="center" vertical="center"/>
      <protection/>
    </xf>
    <xf numFmtId="164" fontId="36" fillId="0" borderId="20" xfId="54" applyNumberFormat="1" applyFont="1" applyBorder="1" applyAlignment="1">
      <alignment horizontal="center" vertical="center"/>
      <protection/>
    </xf>
    <xf numFmtId="164" fontId="36" fillId="0" borderId="17" xfId="54" applyNumberFormat="1" applyFont="1" applyBorder="1" applyAlignment="1">
      <alignment horizontal="center" vertical="center"/>
      <protection/>
    </xf>
    <xf numFmtId="164" fontId="36" fillId="0" borderId="12" xfId="54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center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center" vertical="center"/>
    </xf>
    <xf numFmtId="0" fontId="22" fillId="0" borderId="17" xfId="54" applyFont="1" applyBorder="1" applyAlignment="1">
      <alignment horizontal="right" vertical="center"/>
      <protection/>
    </xf>
    <xf numFmtId="0" fontId="25" fillId="0" borderId="21" xfId="54" applyFont="1" applyBorder="1" applyAlignment="1">
      <alignment horizontal="center" vertical="center" wrapText="1"/>
      <protection/>
    </xf>
    <xf numFmtId="0" fontId="1" fillId="0" borderId="18" xfId="55" applyFont="1" applyBorder="1" applyAlignment="1">
      <alignment horizontal="center" vertical="center" wrapText="1"/>
      <protection/>
    </xf>
    <xf numFmtId="0" fontId="1" fillId="0" borderId="14" xfId="55" applyFont="1" applyBorder="1" applyAlignment="1">
      <alignment horizontal="center" vertical="center" wrapText="1"/>
      <protection/>
    </xf>
    <xf numFmtId="0" fontId="25" fillId="0" borderId="24" xfId="54" applyFont="1" applyBorder="1" applyAlignment="1">
      <alignment horizontal="center" vertical="center" wrapText="1"/>
      <protection/>
    </xf>
    <xf numFmtId="0" fontId="1" fillId="0" borderId="13" xfId="55" applyFont="1" applyBorder="1" applyAlignment="1">
      <alignment horizontal="center" vertical="center" wrapText="1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1" fillId="0" borderId="18" xfId="55" applyFont="1" applyBorder="1" applyAlignment="1">
      <alignment horizontal="center" vertical="center"/>
      <protection/>
    </xf>
    <xf numFmtId="0" fontId="1" fillId="0" borderId="14" xfId="55" applyFont="1" applyBorder="1" applyAlignment="1">
      <alignment horizontal="center" vertical="center"/>
      <protection/>
    </xf>
    <xf numFmtId="0" fontId="25" fillId="0" borderId="22" xfId="54" applyFont="1" applyBorder="1" applyAlignment="1">
      <alignment horizontal="center" vertical="center" wrapText="1"/>
      <protection/>
    </xf>
    <xf numFmtId="0" fontId="1" fillId="0" borderId="16" xfId="55" applyFont="1" applyBorder="1" applyAlignment="1">
      <alignment horizontal="center" vertical="center" wrapText="1"/>
      <protection/>
    </xf>
    <xf numFmtId="0" fontId="1" fillId="0" borderId="15" xfId="55" applyFont="1" applyBorder="1" applyAlignment="1">
      <alignment horizontal="center" vertical="center" wrapText="1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1" fillId="0" borderId="17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25" fillId="0" borderId="13" xfId="54" applyFont="1" applyBorder="1" applyAlignment="1">
      <alignment horizontal="center" vertical="center" wrapText="1"/>
      <protection/>
    </xf>
    <xf numFmtId="0" fontId="25" fillId="0" borderId="23" xfId="54" applyFont="1" applyBorder="1" applyAlignment="1">
      <alignment horizontal="center" vertical="center" wrapText="1"/>
      <protection/>
    </xf>
    <xf numFmtId="0" fontId="25" fillId="0" borderId="18" xfId="54" applyFont="1" applyBorder="1" applyAlignment="1">
      <alignment horizontal="center" vertical="center" wrapText="1"/>
      <protection/>
    </xf>
    <xf numFmtId="0" fontId="25" fillId="0" borderId="14" xfId="54" applyFont="1" applyBorder="1" applyAlignment="1">
      <alignment horizontal="center" vertical="center" wrapText="1"/>
      <protection/>
    </xf>
    <xf numFmtId="0" fontId="7" fillId="0" borderId="17" xfId="54" applyFont="1" applyBorder="1" applyAlignment="1">
      <alignment horizontal="right"/>
      <protection/>
    </xf>
    <xf numFmtId="0" fontId="25" fillId="0" borderId="16" xfId="54" applyFont="1" applyBorder="1" applyAlignment="1">
      <alignment horizontal="center" vertical="center" wrapText="1"/>
      <protection/>
    </xf>
    <xf numFmtId="0" fontId="25" fillId="0" borderId="15" xfId="54" applyFont="1" applyBorder="1" applyAlignment="1">
      <alignment horizontal="center" vertical="center" wrapText="1"/>
      <protection/>
    </xf>
    <xf numFmtId="0" fontId="25" fillId="0" borderId="19" xfId="54" applyFont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5" fillId="0" borderId="11" xfId="54" applyFont="1" applyBorder="1" applyAlignment="1">
      <alignment horizontal="center" vertical="center" wrapText="1"/>
      <protection/>
    </xf>
    <xf numFmtId="0" fontId="25" fillId="0" borderId="20" xfId="54" applyFont="1" applyBorder="1" applyAlignment="1">
      <alignment horizontal="center" vertical="center" wrapText="1"/>
      <protection/>
    </xf>
    <xf numFmtId="0" fontId="25" fillId="0" borderId="17" xfId="54" applyFont="1" applyBorder="1" applyAlignment="1">
      <alignment horizontal="center" vertical="center" wrapText="1"/>
      <protection/>
    </xf>
    <xf numFmtId="0" fontId="25" fillId="0" borderId="12" xfId="54" applyFont="1" applyBorder="1" applyAlignment="1">
      <alignment horizontal="center" vertical="center" wrapText="1"/>
      <protection/>
    </xf>
    <xf numFmtId="0" fontId="38" fillId="0" borderId="18" xfId="55" applyFont="1" applyBorder="1" applyAlignment="1">
      <alignment horizontal="center" vertical="center" wrapText="1"/>
      <protection/>
    </xf>
    <xf numFmtId="0" fontId="19" fillId="0" borderId="22" xfId="54" applyFont="1" applyBorder="1" applyAlignment="1">
      <alignment horizontal="center" vertical="center" wrapText="1"/>
      <protection/>
    </xf>
    <xf numFmtId="0" fontId="19" fillId="0" borderId="16" xfId="54" applyFont="1" applyBorder="1" applyAlignment="1">
      <alignment horizontal="center" vertical="center" wrapText="1"/>
      <protection/>
    </xf>
    <xf numFmtId="0" fontId="19" fillId="0" borderId="15" xfId="54" applyFont="1" applyBorder="1" applyAlignment="1">
      <alignment horizontal="center" vertical="center" wrapText="1"/>
      <protection/>
    </xf>
    <xf numFmtId="0" fontId="19" fillId="0" borderId="20" xfId="54" applyFont="1" applyBorder="1" applyAlignment="1">
      <alignment horizontal="center" vertical="center" wrapText="1"/>
      <protection/>
    </xf>
    <xf numFmtId="0" fontId="19" fillId="0" borderId="17" xfId="54" applyFont="1" applyBorder="1" applyAlignment="1">
      <alignment horizontal="center" vertical="center" wrapText="1"/>
      <protection/>
    </xf>
    <xf numFmtId="0" fontId="19" fillId="0" borderId="12" xfId="54" applyFont="1" applyBorder="1" applyAlignment="1">
      <alignment horizontal="center" vertical="center" wrapText="1"/>
      <protection/>
    </xf>
    <xf numFmtId="0" fontId="37" fillId="0" borderId="17" xfId="54" applyFont="1" applyBorder="1" applyAlignment="1">
      <alignment horizontal="right" vertical="center"/>
      <protection/>
    </xf>
    <xf numFmtId="0" fontId="39" fillId="0" borderId="0" xfId="54" applyFont="1" applyBorder="1" applyAlignment="1">
      <alignment horizontal="center" vertical="center" wrapText="1"/>
      <protection/>
    </xf>
    <xf numFmtId="0" fontId="1" fillId="0" borderId="0" xfId="55" applyBorder="1" applyAlignment="1">
      <alignment horizontal="center" vertical="center" wrapText="1"/>
      <protection/>
    </xf>
    <xf numFmtId="0" fontId="39" fillId="0" borderId="19" xfId="54" applyFont="1" applyBorder="1" applyAlignment="1">
      <alignment horizontal="center" vertical="center" wrapText="1"/>
      <protection/>
    </xf>
    <xf numFmtId="3" fontId="19" fillId="0" borderId="22" xfId="54" applyNumberFormat="1" applyFont="1" applyBorder="1" applyAlignment="1">
      <alignment horizontal="center" vertical="center" wrapText="1"/>
      <protection/>
    </xf>
    <xf numFmtId="3" fontId="19" fillId="0" borderId="16" xfId="54" applyNumberFormat="1" applyFont="1" applyBorder="1" applyAlignment="1">
      <alignment horizontal="center" vertical="center" wrapText="1"/>
      <protection/>
    </xf>
    <xf numFmtId="3" fontId="19" fillId="0" borderId="15" xfId="54" applyNumberFormat="1" applyFont="1" applyBorder="1" applyAlignment="1">
      <alignment horizontal="center" vertical="center" wrapText="1"/>
      <protection/>
    </xf>
    <xf numFmtId="3" fontId="19" fillId="0" borderId="19" xfId="54" applyNumberFormat="1" applyFont="1" applyBorder="1" applyAlignment="1">
      <alignment horizontal="center" vertical="center" wrapText="1"/>
      <protection/>
    </xf>
    <xf numFmtId="3" fontId="19" fillId="0" borderId="0" xfId="54" applyNumberFormat="1" applyFont="1" applyBorder="1" applyAlignment="1">
      <alignment horizontal="center" vertical="center" wrapText="1"/>
      <protection/>
    </xf>
    <xf numFmtId="3" fontId="19" fillId="0" borderId="11" xfId="54" applyNumberFormat="1" applyFont="1" applyBorder="1" applyAlignment="1">
      <alignment horizontal="center" vertical="center" wrapText="1"/>
      <protection/>
    </xf>
    <xf numFmtId="3" fontId="19" fillId="0" borderId="20" xfId="54" applyNumberFormat="1" applyFont="1" applyBorder="1" applyAlignment="1">
      <alignment horizontal="center" vertical="center" wrapText="1"/>
      <protection/>
    </xf>
    <xf numFmtId="3" fontId="19" fillId="0" borderId="17" xfId="54" applyNumberFormat="1" applyFont="1" applyBorder="1" applyAlignment="1">
      <alignment horizontal="center" vertical="center" wrapText="1"/>
      <protection/>
    </xf>
    <xf numFmtId="3" fontId="19" fillId="0" borderId="12" xfId="54" applyNumberFormat="1" applyFont="1" applyBorder="1" applyAlignment="1">
      <alignment horizontal="center" vertical="center" wrapText="1"/>
      <protection/>
    </xf>
    <xf numFmtId="3" fontId="4" fillId="0" borderId="21" xfId="54" applyNumberFormat="1" applyFont="1" applyBorder="1" applyAlignment="1">
      <alignment horizontal="center" vertical="center"/>
      <protection/>
    </xf>
    <xf numFmtId="0" fontId="38" fillId="0" borderId="18" xfId="55" applyFont="1" applyBorder="1" applyAlignment="1">
      <alignment horizontal="center" vertical="center"/>
      <protection/>
    </xf>
    <xf numFmtId="0" fontId="38" fillId="0" borderId="18" xfId="55" applyFont="1" applyBorder="1" applyAlignment="1">
      <alignment/>
      <protection/>
    </xf>
    <xf numFmtId="0" fontId="38" fillId="0" borderId="14" xfId="55" applyFont="1" applyBorder="1" applyAlignment="1">
      <alignment/>
      <protection/>
    </xf>
    <xf numFmtId="0" fontId="3" fillId="0" borderId="0" xfId="54" applyFont="1" applyFill="1" applyBorder="1" applyAlignment="1">
      <alignment horizontal="left" vertical="top" wrapText="1"/>
      <protection/>
    </xf>
    <xf numFmtId="3" fontId="19" fillId="0" borderId="21" xfId="54" applyNumberFormat="1" applyFont="1" applyBorder="1" applyAlignment="1">
      <alignment horizontal="center" vertical="center"/>
      <protection/>
    </xf>
    <xf numFmtId="3" fontId="19" fillId="0" borderId="18" xfId="54" applyNumberFormat="1" applyFont="1" applyBorder="1" applyAlignment="1">
      <alignment horizontal="center" vertical="center"/>
      <protection/>
    </xf>
    <xf numFmtId="3" fontId="19" fillId="0" borderId="14" xfId="54" applyNumberFormat="1" applyFont="1" applyBorder="1" applyAlignment="1">
      <alignment horizontal="center" vertical="center"/>
      <protection/>
    </xf>
    <xf numFmtId="0" fontId="38" fillId="0" borderId="14" xfId="55" applyFont="1" applyBorder="1" applyAlignment="1">
      <alignment horizontal="center" vertical="center" wrapText="1"/>
      <protection/>
    </xf>
    <xf numFmtId="0" fontId="19" fillId="0" borderId="70" xfId="54" applyFont="1" applyBorder="1" applyAlignment="1">
      <alignment horizontal="center" vertical="center" wrapText="1"/>
      <protection/>
    </xf>
    <xf numFmtId="0" fontId="19" fillId="0" borderId="71" xfId="54" applyFont="1" applyBorder="1" applyAlignment="1">
      <alignment horizontal="center" vertical="center" wrapText="1"/>
      <protection/>
    </xf>
    <xf numFmtId="0" fontId="15" fillId="0" borderId="19" xfId="54" applyFont="1" applyBorder="1" applyAlignment="1">
      <alignment horizontal="center" vertical="center" wrapText="1"/>
      <protection/>
    </xf>
    <xf numFmtId="0" fontId="15" fillId="0" borderId="0" xfId="54" applyFont="1" applyBorder="1" applyAlignment="1">
      <alignment horizontal="center" vertical="center" wrapText="1"/>
      <protection/>
    </xf>
    <xf numFmtId="0" fontId="15" fillId="0" borderId="24" xfId="54" applyFont="1" applyBorder="1" applyAlignment="1">
      <alignment horizontal="center" vertical="center" wrapText="1"/>
      <protection/>
    </xf>
    <xf numFmtId="0" fontId="15" fillId="0" borderId="23" xfId="54" applyFont="1" applyBorder="1" applyAlignment="1">
      <alignment horizontal="center" vertical="center" wrapText="1"/>
      <protection/>
    </xf>
    <xf numFmtId="0" fontId="15" fillId="0" borderId="13" xfId="54" applyFont="1" applyBorder="1" applyAlignment="1">
      <alignment horizontal="center" vertical="center" wrapText="1"/>
      <protection/>
    </xf>
    <xf numFmtId="0" fontId="15" fillId="0" borderId="22" xfId="54" applyFont="1" applyBorder="1" applyAlignment="1">
      <alignment horizontal="center" vertical="center" wrapText="1"/>
      <protection/>
    </xf>
    <xf numFmtId="0" fontId="15" fillId="0" borderId="16" xfId="54" applyFont="1" applyBorder="1" applyAlignment="1">
      <alignment horizontal="center" vertical="center" wrapText="1"/>
      <protection/>
    </xf>
    <xf numFmtId="0" fontId="15" fillId="0" borderId="20" xfId="54" applyFont="1" applyBorder="1" applyAlignment="1">
      <alignment horizontal="center" vertical="center" wrapText="1"/>
      <protection/>
    </xf>
    <xf numFmtId="0" fontId="15" fillId="0" borderId="17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15" fillId="0" borderId="15" xfId="54" applyFont="1" applyBorder="1" applyAlignment="1">
      <alignment horizontal="center" vertical="center" wrapText="1"/>
      <protection/>
    </xf>
    <xf numFmtId="0" fontId="15" fillId="0" borderId="12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/>
      <protection/>
    </xf>
    <xf numFmtId="0" fontId="12" fillId="0" borderId="23" xfId="54" applyFont="1" applyBorder="1" applyAlignment="1">
      <alignment horizontal="center" vertical="center"/>
      <protection/>
    </xf>
    <xf numFmtId="0" fontId="15" fillId="0" borderId="11" xfId="54" applyFont="1" applyBorder="1" applyAlignment="1">
      <alignment horizontal="center" vertical="center" wrapText="1"/>
      <protection/>
    </xf>
    <xf numFmtId="0" fontId="15" fillId="0" borderId="21" xfId="54" applyFont="1" applyBorder="1" applyAlignment="1">
      <alignment horizontal="center" vertical="center" wrapText="1"/>
      <protection/>
    </xf>
    <xf numFmtId="0" fontId="15" fillId="0" borderId="18" xfId="54" applyFont="1" applyBorder="1" applyAlignment="1">
      <alignment horizontal="center" vertical="center" wrapText="1"/>
      <protection/>
    </xf>
    <xf numFmtId="0" fontId="15" fillId="0" borderId="14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/>
      <protection/>
    </xf>
    <xf numFmtId="3" fontId="15" fillId="0" borderId="24" xfId="54" applyNumberFormat="1" applyFont="1" applyBorder="1" applyAlignment="1">
      <alignment horizontal="center" vertical="center" wrapText="1"/>
      <protection/>
    </xf>
    <xf numFmtId="3" fontId="15" fillId="0" borderId="13" xfId="54" applyNumberFormat="1" applyFont="1" applyBorder="1" applyAlignment="1">
      <alignment horizontal="center" vertical="center" wrapText="1"/>
      <protection/>
    </xf>
    <xf numFmtId="3" fontId="15" fillId="0" borderId="23" xfId="54" applyNumberFormat="1" applyFont="1" applyBorder="1" applyAlignment="1">
      <alignment horizontal="center" vertical="center" wrapText="1"/>
      <protection/>
    </xf>
    <xf numFmtId="0" fontId="41" fillId="0" borderId="18" xfId="55" applyFont="1" applyBorder="1" applyAlignment="1">
      <alignment horizontal="center" vertical="center" wrapText="1"/>
      <protection/>
    </xf>
    <xf numFmtId="0" fontId="41" fillId="0" borderId="14" xfId="55" applyFont="1" applyBorder="1" applyAlignment="1">
      <alignment horizontal="center" vertical="center" wrapText="1"/>
      <protection/>
    </xf>
    <xf numFmtId="0" fontId="6" fillId="0" borderId="0" xfId="54" applyFont="1" applyAlignment="1">
      <alignment horizontal="center" vertical="center"/>
      <protection/>
    </xf>
    <xf numFmtId="0" fontId="16" fillId="0" borderId="17" xfId="54" applyFont="1" applyBorder="1" applyAlignment="1">
      <alignment horizontal="right" vertical="center"/>
      <protection/>
    </xf>
    <xf numFmtId="0" fontId="16" fillId="0" borderId="0" xfId="54" applyFont="1" applyBorder="1" applyAlignment="1">
      <alignment horizontal="right" vertical="center"/>
      <protection/>
    </xf>
    <xf numFmtId="0" fontId="6" fillId="0" borderId="0" xfId="54" applyFont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23" xfId="54" applyFont="1" applyBorder="1" applyAlignment="1">
      <alignment horizontal="center" vertical="center" wrapText="1"/>
      <protection/>
    </xf>
    <xf numFmtId="0" fontId="52" fillId="0" borderId="13" xfId="55" applyFont="1" applyBorder="1" applyAlignment="1">
      <alignment horizontal="center" vertical="center" wrapText="1"/>
      <protection/>
    </xf>
    <xf numFmtId="0" fontId="52" fillId="0" borderId="23" xfId="55" applyFont="1" applyBorder="1" applyAlignment="1">
      <alignment horizontal="center" vertical="center" wrapText="1"/>
      <protection/>
    </xf>
    <xf numFmtId="0" fontId="52" fillId="0" borderId="11" xfId="55" applyFont="1" applyBorder="1" applyAlignment="1">
      <alignment horizontal="center" vertical="center" wrapText="1"/>
      <protection/>
    </xf>
    <xf numFmtId="0" fontId="52" fillId="0" borderId="12" xfId="55" applyFont="1" applyBorder="1" applyAlignment="1">
      <alignment horizontal="center" vertical="center" wrapText="1"/>
      <protection/>
    </xf>
    <xf numFmtId="0" fontId="2" fillId="0" borderId="72" xfId="54" applyFont="1" applyBorder="1" applyAlignment="1">
      <alignment horizontal="center" vertical="center" wrapText="1"/>
      <protection/>
    </xf>
    <xf numFmtId="0" fontId="2" fillId="0" borderId="17" xfId="54" applyFont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center" vertical="center" wrapText="1"/>
      <protection/>
    </xf>
    <xf numFmtId="0" fontId="2" fillId="0" borderId="73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/>
      <protection/>
    </xf>
    <xf numFmtId="0" fontId="2" fillId="0" borderId="18" xfId="54" applyFont="1" applyBorder="1" applyAlignment="1">
      <alignment horizontal="center" vertical="center"/>
      <protection/>
    </xf>
    <xf numFmtId="0" fontId="2" fillId="0" borderId="14" xfId="54" applyFont="1" applyBorder="1" applyAlignment="1">
      <alignment horizontal="center" vertical="center"/>
      <protection/>
    </xf>
    <xf numFmtId="0" fontId="52" fillId="0" borderId="24" xfId="55" applyFont="1" applyBorder="1" applyAlignment="1">
      <alignment horizontal="center" vertical="center" wrapText="1"/>
      <protection/>
    </xf>
    <xf numFmtId="0" fontId="5" fillId="0" borderId="17" xfId="54" applyFont="1" applyBorder="1" applyAlignment="1">
      <alignment horizontal="right" vertical="center" wrapText="1"/>
      <protection/>
    </xf>
    <xf numFmtId="0" fontId="2" fillId="0" borderId="19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52" fillId="0" borderId="20" xfId="55" applyFont="1" applyBorder="1" applyAlignment="1">
      <alignment horizontal="center" vertical="center"/>
      <protection/>
    </xf>
    <xf numFmtId="0" fontId="52" fillId="0" borderId="17" xfId="55" applyFont="1" applyBorder="1" applyAlignment="1">
      <alignment horizontal="center" vertical="center"/>
      <protection/>
    </xf>
    <xf numFmtId="0" fontId="52" fillId="0" borderId="12" xfId="55" applyFont="1" applyBorder="1" applyAlignment="1">
      <alignment horizontal="center" vertical="center"/>
      <protection/>
    </xf>
    <xf numFmtId="0" fontId="6" fillId="0" borderId="0" xfId="54" applyFont="1" applyAlignment="1" quotePrefix="1">
      <alignment horizontal="center" vertical="center" wrapText="1"/>
      <protection/>
    </xf>
    <xf numFmtId="0" fontId="46" fillId="0" borderId="0" xfId="55" applyFont="1" applyAlignment="1">
      <alignment horizontal="center" vertical="center" wrapText="1"/>
      <protection/>
    </xf>
    <xf numFmtId="0" fontId="46" fillId="0" borderId="0" xfId="55" applyFont="1" applyAlignment="1">
      <alignment horizontal="center" vertical="center"/>
      <protection/>
    </xf>
    <xf numFmtId="0" fontId="46" fillId="0" borderId="18" xfId="55" applyFont="1" applyBorder="1" applyAlignment="1">
      <alignment horizontal="center" vertical="center" wrapText="1"/>
      <protection/>
    </xf>
    <xf numFmtId="0" fontId="46" fillId="0" borderId="14" xfId="55" applyFont="1" applyBorder="1" applyAlignment="1">
      <alignment horizontal="center" vertical="center" wrapText="1"/>
      <protection/>
    </xf>
    <xf numFmtId="0" fontId="46" fillId="0" borderId="16" xfId="55" applyFont="1" applyBorder="1" applyAlignment="1">
      <alignment horizontal="center" vertical="center" wrapText="1"/>
      <protection/>
    </xf>
    <xf numFmtId="0" fontId="46" fillId="0" borderId="15" xfId="55" applyFont="1" applyBorder="1" applyAlignment="1">
      <alignment horizontal="center" vertical="center" wrapText="1"/>
      <protection/>
    </xf>
    <xf numFmtId="0" fontId="5" fillId="0" borderId="17" xfId="54" applyFont="1" applyBorder="1" applyAlignment="1">
      <alignment horizontal="right" vertical="center"/>
      <protection/>
    </xf>
    <xf numFmtId="0" fontId="15" fillId="0" borderId="21" xfId="54" applyFont="1" applyBorder="1" applyAlignment="1">
      <alignment horizontal="center" vertical="center"/>
      <protection/>
    </xf>
    <xf numFmtId="0" fontId="15" fillId="0" borderId="18" xfId="54" applyFont="1" applyBorder="1" applyAlignment="1">
      <alignment horizontal="center" vertical="center"/>
      <protection/>
    </xf>
    <xf numFmtId="0" fontId="15" fillId="0" borderId="14" xfId="54" applyFont="1" applyBorder="1" applyAlignment="1">
      <alignment horizontal="center" vertical="center"/>
      <protection/>
    </xf>
    <xf numFmtId="0" fontId="43" fillId="0" borderId="24" xfId="55" applyFont="1" applyBorder="1" applyAlignment="1">
      <alignment horizontal="center" vertical="center" wrapText="1"/>
      <protection/>
    </xf>
    <xf numFmtId="0" fontId="43" fillId="0" borderId="23" xfId="55" applyFont="1" applyBorder="1" applyAlignment="1">
      <alignment horizontal="center" vertical="center" wrapText="1"/>
      <protection/>
    </xf>
    <xf numFmtId="0" fontId="43" fillId="0" borderId="13" xfId="55" applyFont="1" applyBorder="1" applyAlignment="1">
      <alignment horizontal="center" vertical="center" wrapText="1"/>
      <protection/>
    </xf>
    <xf numFmtId="0" fontId="47" fillId="0" borderId="13" xfId="55" applyFont="1" applyBorder="1">
      <alignment/>
      <protection/>
    </xf>
    <xf numFmtId="0" fontId="47" fillId="0" borderId="23" xfId="55" applyFont="1" applyBorder="1">
      <alignment/>
      <protection/>
    </xf>
    <xf numFmtId="0" fontId="18" fillId="0" borderId="0" xfId="54" applyFont="1" applyBorder="1" applyAlignment="1">
      <alignment horizontal="right" vertical="center"/>
      <protection/>
    </xf>
    <xf numFmtId="0" fontId="15" fillId="0" borderId="20" xfId="54" applyFont="1" applyBorder="1" applyAlignment="1">
      <alignment horizontal="center" vertical="center"/>
      <protection/>
    </xf>
    <xf numFmtId="0" fontId="15" fillId="0" borderId="17" xfId="54" applyFont="1" applyBorder="1" applyAlignment="1">
      <alignment horizontal="center" vertical="center"/>
      <protection/>
    </xf>
    <xf numFmtId="0" fontId="15" fillId="0" borderId="12" xfId="54" applyFont="1" applyBorder="1" applyAlignment="1">
      <alignment horizontal="center" vertical="center"/>
      <protection/>
    </xf>
    <xf numFmtId="164" fontId="3" fillId="0" borderId="74" xfId="54" applyNumberFormat="1" applyFont="1" applyBorder="1" applyAlignment="1">
      <alignment horizontal="center" vertical="center" wrapText="1"/>
      <protection/>
    </xf>
    <xf numFmtId="164" fontId="3" fillId="0" borderId="75" xfId="54" applyNumberFormat="1" applyFont="1" applyBorder="1" applyAlignment="1">
      <alignment horizontal="center" vertical="center" wrapText="1"/>
      <protection/>
    </xf>
    <xf numFmtId="164" fontId="3" fillId="0" borderId="76" xfId="54" applyNumberFormat="1" applyFont="1" applyBorder="1" applyAlignment="1">
      <alignment horizontal="center" vertical="center" wrapText="1"/>
      <protection/>
    </xf>
    <xf numFmtId="0" fontId="6" fillId="0" borderId="27" xfId="54" applyFont="1" applyBorder="1" applyAlignment="1">
      <alignment horizontal="left" vertical="center" indent="1"/>
      <protection/>
    </xf>
    <xf numFmtId="0" fontId="5" fillId="0" borderId="0" xfId="54" applyFont="1" applyAlignment="1">
      <alignment horizontal="left" vertical="center" indent="1"/>
      <protection/>
    </xf>
    <xf numFmtId="0" fontId="5" fillId="0" borderId="77" xfId="54" applyFont="1" applyBorder="1" applyAlignment="1">
      <alignment horizontal="left" vertical="center" indent="1"/>
      <protection/>
    </xf>
    <xf numFmtId="0" fontId="5" fillId="0" borderId="78" xfId="54" applyFont="1" applyBorder="1" applyAlignment="1">
      <alignment horizontal="left" vertical="center" indent="1"/>
      <protection/>
    </xf>
    <xf numFmtId="0" fontId="5" fillId="0" borderId="79" xfId="54" applyFont="1" applyBorder="1" applyAlignment="1">
      <alignment horizontal="left" vertical="center" indent="1"/>
      <protection/>
    </xf>
    <xf numFmtId="0" fontId="5" fillId="0" borderId="80" xfId="54" applyFont="1" applyBorder="1" applyAlignment="1">
      <alignment horizontal="left" vertical="center" indent="1"/>
      <protection/>
    </xf>
    <xf numFmtId="164" fontId="3" fillId="0" borderId="27" xfId="54" applyNumberFormat="1" applyFont="1" applyBorder="1" applyAlignment="1">
      <alignment horizontal="center" vertical="center" wrapText="1"/>
      <protection/>
    </xf>
    <xf numFmtId="164" fontId="3" fillId="0" borderId="0" xfId="54" applyNumberFormat="1" applyFont="1" applyBorder="1" applyAlignment="1">
      <alignment horizontal="center" vertical="center" wrapText="1"/>
      <protection/>
    </xf>
    <xf numFmtId="164" fontId="3" fillId="0" borderId="77" xfId="54" applyNumberFormat="1" applyFont="1" applyBorder="1" applyAlignment="1">
      <alignment horizontal="center" vertical="center" wrapText="1"/>
      <protection/>
    </xf>
    <xf numFmtId="0" fontId="5" fillId="0" borderId="79" xfId="54" applyFont="1" applyBorder="1" applyAlignment="1">
      <alignment horizontal="right"/>
      <protection/>
    </xf>
    <xf numFmtId="0" fontId="2" fillId="0" borderId="25" xfId="54" applyFont="1" applyBorder="1" applyAlignment="1">
      <alignment horizontal="left"/>
      <protection/>
    </xf>
    <xf numFmtId="164" fontId="2" fillId="0" borderId="25" xfId="54" applyNumberFormat="1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left" vertical="center"/>
      <protection/>
    </xf>
    <xf numFmtId="0" fontId="5" fillId="0" borderId="81" xfId="54" applyFont="1" applyBorder="1" applyAlignment="1">
      <alignment horizontal="left" vertical="center"/>
      <protection/>
    </xf>
    <xf numFmtId="0" fontId="5" fillId="0" borderId="68" xfId="54" applyFont="1" applyBorder="1" applyAlignment="1">
      <alignment horizontal="left" vertical="center"/>
      <protection/>
    </xf>
    <xf numFmtId="0" fontId="25" fillId="0" borderId="67" xfId="54" applyFont="1" applyBorder="1" applyAlignment="1">
      <alignment horizontal="center" vertical="center"/>
      <protection/>
    </xf>
    <xf numFmtId="0" fontId="25" fillId="0" borderId="28" xfId="54" applyFont="1" applyBorder="1" applyAlignment="1">
      <alignment horizontal="center" vertical="center"/>
      <protection/>
    </xf>
    <xf numFmtId="0" fontId="25" fillId="0" borderId="82" xfId="54" applyFont="1" applyBorder="1" applyAlignment="1">
      <alignment horizontal="center" vertical="center"/>
      <protection/>
    </xf>
    <xf numFmtId="0" fontId="25" fillId="0" borderId="74" xfId="54" applyFont="1" applyBorder="1" applyAlignment="1">
      <alignment horizontal="center" vertical="center" wrapText="1"/>
      <protection/>
    </xf>
    <xf numFmtId="0" fontId="5" fillId="0" borderId="75" xfId="54" applyFont="1" applyBorder="1" applyAlignment="1">
      <alignment horizontal="center"/>
      <protection/>
    </xf>
    <xf numFmtId="0" fontId="5" fillId="0" borderId="76" xfId="54" applyFont="1" applyBorder="1" applyAlignment="1">
      <alignment horizontal="center"/>
      <protection/>
    </xf>
    <xf numFmtId="0" fontId="5" fillId="0" borderId="27" xfId="54" applyFont="1" applyBorder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5" fillId="0" borderId="77" xfId="54" applyFont="1" applyBorder="1" applyAlignment="1">
      <alignment horizontal="center"/>
      <protection/>
    </xf>
    <xf numFmtId="0" fontId="5" fillId="0" borderId="78" xfId="54" applyFont="1" applyBorder="1" applyAlignment="1">
      <alignment horizontal="center"/>
      <protection/>
    </xf>
    <xf numFmtId="0" fontId="5" fillId="0" borderId="79" xfId="54" applyFont="1" applyBorder="1" applyAlignment="1">
      <alignment horizontal="center"/>
      <protection/>
    </xf>
    <xf numFmtId="0" fontId="5" fillId="0" borderId="80" xfId="54" applyFont="1" applyBorder="1" applyAlignment="1">
      <alignment horizontal="center"/>
      <protection/>
    </xf>
    <xf numFmtId="165" fontId="3" fillId="0" borderId="28" xfId="54" applyNumberFormat="1" applyFont="1" applyBorder="1" applyAlignment="1">
      <alignment horizontal="center" vertical="center"/>
      <protection/>
    </xf>
    <xf numFmtId="165" fontId="3" fillId="0" borderId="82" xfId="54" applyNumberFormat="1" applyFont="1" applyBorder="1" applyAlignment="1">
      <alignment horizontal="center" vertical="center"/>
      <protection/>
    </xf>
    <xf numFmtId="0" fontId="2" fillId="0" borderId="25" xfId="54" applyFont="1" applyBorder="1" applyAlignment="1">
      <alignment horizontal="center" vertical="center"/>
      <protection/>
    </xf>
    <xf numFmtId="0" fontId="6" fillId="0" borderId="74" xfId="54" applyFont="1" applyBorder="1" applyAlignment="1">
      <alignment horizontal="center"/>
      <protection/>
    </xf>
    <xf numFmtId="0" fontId="6" fillId="0" borderId="75" xfId="54" applyFont="1" applyBorder="1" applyAlignment="1">
      <alignment horizontal="center"/>
      <protection/>
    </xf>
    <xf numFmtId="0" fontId="6" fillId="0" borderId="76" xfId="54" applyFont="1" applyBorder="1" applyAlignment="1">
      <alignment horizontal="center"/>
      <protection/>
    </xf>
    <xf numFmtId="0" fontId="6" fillId="0" borderId="67" xfId="54" applyFont="1" applyBorder="1" applyAlignment="1">
      <alignment horizontal="left"/>
      <protection/>
    </xf>
    <xf numFmtId="0" fontId="3" fillId="0" borderId="25" xfId="54" applyFont="1" applyBorder="1" applyAlignment="1">
      <alignment horizontal="center"/>
      <protection/>
    </xf>
    <xf numFmtId="0" fontId="19" fillId="0" borderId="2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9" fillId="0" borderId="22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9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5" fillId="0" borderId="68" xfId="0" applyFont="1" applyBorder="1" applyAlignment="1">
      <alignment vertical="center"/>
    </xf>
    <xf numFmtId="0" fontId="11" fillId="0" borderId="26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50" fillId="0" borderId="26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2012.I-III. negyedéves beszámoló táblái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41.57421875" style="0" customWidth="1"/>
    <col min="3" max="5" width="15.7109375" style="0" customWidth="1"/>
  </cols>
  <sheetData>
    <row r="1" ht="20.25">
      <c r="A1" s="571" t="s">
        <v>779</v>
      </c>
    </row>
    <row r="2" ht="18.75">
      <c r="A2" s="571"/>
    </row>
    <row r="3" ht="12.75">
      <c r="A3" s="4" t="s">
        <v>51</v>
      </c>
    </row>
    <row r="4" spans="1:5" ht="49.5" customHeight="1">
      <c r="A4" s="574" t="s">
        <v>49</v>
      </c>
      <c r="B4" s="575"/>
      <c r="C4" s="575"/>
      <c r="D4" s="575"/>
      <c r="E4" s="575"/>
    </row>
    <row r="5" spans="1:5" ht="14.25" thickBot="1">
      <c r="A5" s="572" t="s">
        <v>67</v>
      </c>
      <c r="B5" s="573"/>
      <c r="C5" s="573"/>
      <c r="D5" s="573"/>
      <c r="E5" s="573"/>
    </row>
    <row r="6" spans="1:5" ht="24.75" customHeight="1" thickBot="1">
      <c r="A6" s="119" t="s">
        <v>68</v>
      </c>
      <c r="B6" s="576" t="s">
        <v>614</v>
      </c>
      <c r="C6" s="7" t="s">
        <v>70</v>
      </c>
      <c r="D6" s="7" t="s">
        <v>71</v>
      </c>
      <c r="E6" s="576" t="s">
        <v>72</v>
      </c>
    </row>
    <row r="7" spans="1:5" ht="24.75" customHeight="1" thickBot="1">
      <c r="A7" s="120" t="s">
        <v>69</v>
      </c>
      <c r="B7" s="576"/>
      <c r="C7" s="576" t="s">
        <v>73</v>
      </c>
      <c r="D7" s="577"/>
      <c r="E7" s="576"/>
    </row>
    <row r="8" spans="1:5" ht="24.75" customHeight="1" thickBot="1">
      <c r="A8" s="6">
        <v>1</v>
      </c>
      <c r="B8" s="5" t="s">
        <v>74</v>
      </c>
      <c r="C8" s="83">
        <v>2313241</v>
      </c>
      <c r="D8" s="83">
        <v>1730897</v>
      </c>
      <c r="E8" s="83">
        <v>1700881</v>
      </c>
    </row>
    <row r="9" spans="1:5" ht="24.75" customHeight="1" thickBot="1">
      <c r="A9" s="6">
        <v>2</v>
      </c>
      <c r="B9" s="5" t="s">
        <v>75</v>
      </c>
      <c r="C9" s="83">
        <v>646928</v>
      </c>
      <c r="D9" s="83">
        <v>432751</v>
      </c>
      <c r="E9" s="83">
        <v>425777</v>
      </c>
    </row>
    <row r="10" spans="1:5" ht="24.75" customHeight="1" thickBot="1">
      <c r="A10" s="6">
        <v>3</v>
      </c>
      <c r="B10" s="5" t="s">
        <v>76</v>
      </c>
      <c r="C10" s="83">
        <v>2090753</v>
      </c>
      <c r="D10" s="83">
        <v>1647041</v>
      </c>
      <c r="E10" s="83">
        <v>1384696</v>
      </c>
    </row>
    <row r="11" spans="1:5" ht="24.75" customHeight="1" thickBot="1">
      <c r="A11" s="6">
        <v>4</v>
      </c>
      <c r="B11" s="5" t="s">
        <v>117</v>
      </c>
      <c r="C11" s="83">
        <v>716177</v>
      </c>
      <c r="D11" s="83">
        <v>662727</v>
      </c>
      <c r="E11" s="83">
        <v>656821</v>
      </c>
    </row>
    <row r="12" spans="1:5" ht="24.75" customHeight="1" thickBot="1">
      <c r="A12" s="6">
        <v>5</v>
      </c>
      <c r="B12" s="5" t="s">
        <v>118</v>
      </c>
      <c r="C12" s="83">
        <v>21350</v>
      </c>
      <c r="D12" s="83">
        <v>33850</v>
      </c>
      <c r="E12" s="83">
        <v>26457</v>
      </c>
    </row>
    <row r="13" spans="1:5" ht="24.75" customHeight="1" thickBot="1">
      <c r="A13" s="6">
        <v>6</v>
      </c>
      <c r="B13" s="5" t="s">
        <v>119</v>
      </c>
      <c r="C13" s="83">
        <v>13800</v>
      </c>
      <c r="D13" s="83">
        <v>16339</v>
      </c>
      <c r="E13" s="83">
        <v>16454</v>
      </c>
    </row>
    <row r="14" spans="1:5" ht="24.75" customHeight="1" thickBot="1">
      <c r="A14" s="6">
        <v>7</v>
      </c>
      <c r="B14" s="5" t="s">
        <v>600</v>
      </c>
      <c r="C14" s="83">
        <v>82447</v>
      </c>
      <c r="D14" s="83">
        <v>111863</v>
      </c>
      <c r="E14" s="83">
        <v>74979</v>
      </c>
    </row>
    <row r="15" spans="1:5" ht="24.75" customHeight="1" thickBot="1">
      <c r="A15" s="6">
        <v>8</v>
      </c>
      <c r="B15" s="5" t="s">
        <v>77</v>
      </c>
      <c r="C15" s="83">
        <v>1538132</v>
      </c>
      <c r="D15" s="83">
        <v>218573</v>
      </c>
      <c r="E15" s="83">
        <v>172711</v>
      </c>
    </row>
    <row r="16" spans="1:5" ht="24.75" customHeight="1" thickBot="1">
      <c r="A16" s="6">
        <v>9</v>
      </c>
      <c r="B16" s="5" t="s">
        <v>120</v>
      </c>
      <c r="C16" s="83">
        <v>52442</v>
      </c>
      <c r="D16" s="83">
        <v>7542</v>
      </c>
      <c r="E16" s="83">
        <v>41426</v>
      </c>
    </row>
    <row r="17" spans="1:5" ht="24.75" customHeight="1" thickBot="1">
      <c r="A17" s="6">
        <v>10</v>
      </c>
      <c r="B17" s="5" t="s">
        <v>121</v>
      </c>
      <c r="C17" s="83">
        <v>2500</v>
      </c>
      <c r="D17" s="83">
        <v>20603</v>
      </c>
      <c r="E17" s="83">
        <v>18101</v>
      </c>
    </row>
    <row r="18" spans="1:5" ht="24.75" customHeight="1" thickBot="1">
      <c r="A18" s="6">
        <v>11</v>
      </c>
      <c r="B18" s="5" t="s">
        <v>78</v>
      </c>
      <c r="C18" s="83">
        <v>100000</v>
      </c>
      <c r="D18" s="83">
        <v>139205</v>
      </c>
      <c r="E18" s="83">
        <v>139205</v>
      </c>
    </row>
    <row r="19" spans="1:5" ht="24.75" customHeight="1" thickBot="1">
      <c r="A19" s="6">
        <v>12</v>
      </c>
      <c r="B19" s="5" t="s">
        <v>79</v>
      </c>
      <c r="C19" s="83"/>
      <c r="D19" s="83">
        <v>5750</v>
      </c>
      <c r="E19" s="83">
        <v>5750</v>
      </c>
    </row>
    <row r="20" spans="1:5" ht="24.75" customHeight="1" thickBot="1">
      <c r="A20" s="8">
        <v>13</v>
      </c>
      <c r="B20" s="9" t="s">
        <v>103</v>
      </c>
      <c r="C20" s="84">
        <f>SUM(C8:C19)</f>
        <v>7577770</v>
      </c>
      <c r="D20" s="84">
        <f>SUM(D8:D19)</f>
        <v>5027141</v>
      </c>
      <c r="E20" s="84">
        <f>SUM(E8:E19)</f>
        <v>4663258</v>
      </c>
    </row>
    <row r="21" spans="1:5" ht="24.75" customHeight="1" thickBot="1">
      <c r="A21" s="6">
        <v>14</v>
      </c>
      <c r="B21" s="5" t="s">
        <v>666</v>
      </c>
      <c r="C21" s="83">
        <v>293737</v>
      </c>
      <c r="D21" s="83">
        <v>276037</v>
      </c>
      <c r="E21" s="83">
        <v>275961</v>
      </c>
    </row>
    <row r="22" spans="1:5" ht="24.75" customHeight="1" thickBot="1">
      <c r="A22" s="6">
        <v>15</v>
      </c>
      <c r="B22" s="5" t="s">
        <v>667</v>
      </c>
      <c r="C22" s="83"/>
      <c r="D22" s="83">
        <v>75610</v>
      </c>
      <c r="E22" s="83">
        <v>75610</v>
      </c>
    </row>
    <row r="23" spans="1:5" ht="24.75" customHeight="1" thickBot="1">
      <c r="A23" s="6">
        <v>16</v>
      </c>
      <c r="B23" s="5" t="s">
        <v>406</v>
      </c>
      <c r="C23" s="83"/>
      <c r="D23" s="83"/>
      <c r="E23" s="83"/>
    </row>
    <row r="24" spans="1:5" ht="24.75" customHeight="1" thickBot="1">
      <c r="A24" s="6">
        <v>17</v>
      </c>
      <c r="B24" s="5" t="s">
        <v>80</v>
      </c>
      <c r="C24" s="83"/>
      <c r="D24" s="83"/>
      <c r="E24" s="83"/>
    </row>
    <row r="25" spans="1:5" ht="24.75" customHeight="1" thickBot="1">
      <c r="A25" s="6">
        <v>18</v>
      </c>
      <c r="B25" s="5" t="s">
        <v>81</v>
      </c>
      <c r="C25" s="83"/>
      <c r="D25" s="83"/>
      <c r="E25" s="83"/>
    </row>
    <row r="26" spans="1:5" ht="24.75" customHeight="1" thickBot="1">
      <c r="A26" s="8">
        <v>19</v>
      </c>
      <c r="B26" s="9" t="s">
        <v>407</v>
      </c>
      <c r="C26" s="84">
        <f>C21+C22+C24+C25</f>
        <v>293737</v>
      </c>
      <c r="D26" s="84">
        <f>D21+D22+D24+D25</f>
        <v>351647</v>
      </c>
      <c r="E26" s="84">
        <f>E21+E22+E24+E25</f>
        <v>351571</v>
      </c>
    </row>
    <row r="27" spans="1:5" ht="24.75" customHeight="1" thickBot="1">
      <c r="A27" s="8">
        <v>20</v>
      </c>
      <c r="B27" s="9" t="s">
        <v>668</v>
      </c>
      <c r="C27" s="84">
        <f>C20+C26</f>
        <v>7871507</v>
      </c>
      <c r="D27" s="84">
        <f>D20+D26</f>
        <v>5378788</v>
      </c>
      <c r="E27" s="84">
        <f>E20+E26</f>
        <v>5014829</v>
      </c>
    </row>
    <row r="28" spans="1:5" ht="24.75" customHeight="1" thickBot="1">
      <c r="A28" s="6">
        <v>21</v>
      </c>
      <c r="B28" s="5" t="s">
        <v>82</v>
      </c>
      <c r="C28" s="83">
        <v>104313</v>
      </c>
      <c r="D28" s="83">
        <v>429159</v>
      </c>
      <c r="E28" s="83"/>
    </row>
    <row r="29" spans="1:5" ht="24.75" customHeight="1" thickBot="1">
      <c r="A29" s="6">
        <v>22</v>
      </c>
      <c r="B29" s="5" t="s">
        <v>83</v>
      </c>
      <c r="C29" s="83"/>
      <c r="D29" s="83"/>
      <c r="E29" s="83">
        <v>-97504</v>
      </c>
    </row>
    <row r="30" spans="1:5" ht="24.75" customHeight="1" thickBot="1">
      <c r="A30" s="6">
        <v>23</v>
      </c>
      <c r="B30" s="9" t="s">
        <v>671</v>
      </c>
      <c r="C30" s="84">
        <f>C27+C28+C29</f>
        <v>7975820</v>
      </c>
      <c r="D30" s="84">
        <f>D27+D28+D29</f>
        <v>5807947</v>
      </c>
      <c r="E30" s="84">
        <f>E27+E28+E29</f>
        <v>4917325</v>
      </c>
    </row>
    <row r="31" spans="1:5" ht="24.75" customHeight="1" thickBot="1">
      <c r="A31" s="6">
        <v>24</v>
      </c>
      <c r="B31" s="5" t="s">
        <v>84</v>
      </c>
      <c r="C31" s="83">
        <v>515072</v>
      </c>
      <c r="D31" s="83">
        <v>349646</v>
      </c>
      <c r="E31" s="83">
        <v>339815</v>
      </c>
    </row>
    <row r="32" spans="1:5" ht="24.75" customHeight="1" thickBot="1">
      <c r="A32" s="6">
        <v>25</v>
      </c>
      <c r="B32" s="5" t="s">
        <v>669</v>
      </c>
      <c r="C32" s="83">
        <v>1137155</v>
      </c>
      <c r="D32" s="83">
        <v>1138927</v>
      </c>
      <c r="E32" s="83">
        <v>1195822</v>
      </c>
    </row>
    <row r="33" spans="1:5" ht="24.75" customHeight="1" thickBot="1">
      <c r="A33" s="6">
        <v>26</v>
      </c>
      <c r="B33" s="5" t="s">
        <v>89</v>
      </c>
      <c r="C33" s="83">
        <v>2415198</v>
      </c>
      <c r="D33" s="83">
        <v>1295649</v>
      </c>
      <c r="E33" s="83">
        <v>1325076</v>
      </c>
    </row>
    <row r="34" spans="1:5" ht="24.75" customHeight="1" thickBot="1">
      <c r="A34" s="6">
        <v>27</v>
      </c>
      <c r="B34" s="5" t="s">
        <v>122</v>
      </c>
      <c r="C34" s="83"/>
      <c r="D34" s="83">
        <v>20238</v>
      </c>
      <c r="E34" s="83">
        <v>20281</v>
      </c>
    </row>
    <row r="35" spans="1:5" ht="24.75" customHeight="1" thickBot="1">
      <c r="A35" s="6">
        <v>28</v>
      </c>
      <c r="B35" s="5" t="s">
        <v>90</v>
      </c>
      <c r="C35" s="83">
        <v>258091</v>
      </c>
      <c r="D35" s="83">
        <v>259195</v>
      </c>
      <c r="E35" s="83">
        <v>237416</v>
      </c>
    </row>
    <row r="36" spans="1:5" ht="24.75" customHeight="1" thickBot="1">
      <c r="A36" s="6">
        <v>29</v>
      </c>
      <c r="B36" s="5" t="s">
        <v>91</v>
      </c>
      <c r="C36" s="83"/>
      <c r="D36" s="83"/>
      <c r="E36" s="83">
        <v>1966</v>
      </c>
    </row>
    <row r="37" spans="1:5" ht="24.75" customHeight="1" thickBot="1">
      <c r="A37" s="6">
        <v>30</v>
      </c>
      <c r="B37" s="5" t="s">
        <v>92</v>
      </c>
      <c r="C37" s="83">
        <v>1390163</v>
      </c>
      <c r="D37" s="83">
        <v>184865</v>
      </c>
      <c r="E37" s="83">
        <v>189605</v>
      </c>
    </row>
    <row r="38" spans="1:5" ht="24.75" customHeight="1" thickBot="1">
      <c r="A38" s="6">
        <v>31</v>
      </c>
      <c r="B38" s="5" t="s">
        <v>93</v>
      </c>
      <c r="C38" s="83">
        <v>973</v>
      </c>
      <c r="D38" s="83">
        <v>11656</v>
      </c>
      <c r="E38" s="83">
        <v>9312</v>
      </c>
    </row>
    <row r="39" spans="1:5" ht="24.75" customHeight="1" thickBot="1">
      <c r="A39" s="6">
        <v>32</v>
      </c>
      <c r="B39" s="5" t="s">
        <v>94</v>
      </c>
      <c r="C39" s="83">
        <v>1638690</v>
      </c>
      <c r="D39" s="83">
        <v>1994011</v>
      </c>
      <c r="E39" s="83">
        <v>1994011</v>
      </c>
    </row>
    <row r="40" spans="1:5" ht="24.75" customHeight="1" thickBot="1">
      <c r="A40" s="6">
        <v>33</v>
      </c>
      <c r="B40" s="5" t="s">
        <v>95</v>
      </c>
      <c r="C40" s="83">
        <v>1638690</v>
      </c>
      <c r="D40" s="83">
        <v>1994011</v>
      </c>
      <c r="E40" s="83">
        <v>1994011</v>
      </c>
    </row>
    <row r="41" spans="1:5" ht="24.75" customHeight="1" thickBot="1">
      <c r="A41" s="6">
        <v>34</v>
      </c>
      <c r="B41" s="5" t="s">
        <v>96</v>
      </c>
      <c r="C41" s="83">
        <v>54050</v>
      </c>
      <c r="D41" s="83">
        <v>54050</v>
      </c>
      <c r="E41" s="83">
        <v>5581</v>
      </c>
    </row>
    <row r="42" spans="1:5" ht="24.75" customHeight="1" thickBot="1">
      <c r="A42" s="6">
        <v>35</v>
      </c>
      <c r="B42" s="5" t="s">
        <v>97</v>
      </c>
      <c r="C42" s="83">
        <v>5750</v>
      </c>
      <c r="D42" s="83">
        <v>11500</v>
      </c>
      <c r="E42" s="83">
        <v>11500</v>
      </c>
    </row>
    <row r="43" spans="1:5" ht="24.75" customHeight="1" thickBot="1">
      <c r="A43" s="8">
        <v>36</v>
      </c>
      <c r="B43" s="9" t="s">
        <v>104</v>
      </c>
      <c r="C43" s="84">
        <f>C31+C32+C33+C34+C35+C37+C38+C39+C41+C42</f>
        <v>7415142</v>
      </c>
      <c r="D43" s="84">
        <f>D31+D32+D33+D34+D35+D37+D38+D39+D41+D42</f>
        <v>5319737</v>
      </c>
      <c r="E43" s="84">
        <f>E31+E32+E33+E34+E35+E37+E38+E39+E41+E42</f>
        <v>5328419</v>
      </c>
    </row>
    <row r="44" spans="1:5" ht="24.75" customHeight="1" thickBot="1">
      <c r="A44" s="6">
        <v>37</v>
      </c>
      <c r="B44" s="5" t="s">
        <v>98</v>
      </c>
      <c r="C44" s="83"/>
      <c r="D44" s="83"/>
      <c r="E44" s="83"/>
    </row>
    <row r="45" spans="1:5" ht="24.75" customHeight="1" thickBot="1">
      <c r="A45" s="6">
        <v>38</v>
      </c>
      <c r="B45" s="5" t="s">
        <v>99</v>
      </c>
      <c r="C45" s="83">
        <v>300000</v>
      </c>
      <c r="D45" s="83">
        <v>224138</v>
      </c>
      <c r="E45" s="83">
        <v>141664</v>
      </c>
    </row>
    <row r="46" spans="1:5" ht="24.75" customHeight="1" thickBot="1">
      <c r="A46" s="6">
        <v>39</v>
      </c>
      <c r="B46" s="5" t="s">
        <v>408</v>
      </c>
      <c r="C46" s="83">
        <v>300000</v>
      </c>
      <c r="D46" s="83">
        <v>224138</v>
      </c>
      <c r="E46" s="83">
        <v>141664</v>
      </c>
    </row>
    <row r="47" spans="1:5" ht="24.75" customHeight="1" thickBot="1">
      <c r="A47" s="6">
        <v>40</v>
      </c>
      <c r="B47" s="5" t="s">
        <v>123</v>
      </c>
      <c r="C47" s="83"/>
      <c r="D47" s="83"/>
      <c r="E47" s="83"/>
    </row>
    <row r="48" spans="1:5" ht="24.75" customHeight="1" thickBot="1">
      <c r="A48" s="6">
        <v>41</v>
      </c>
      <c r="B48" s="5" t="s">
        <v>124</v>
      </c>
      <c r="C48" s="83"/>
      <c r="D48" s="83"/>
      <c r="E48" s="83"/>
    </row>
    <row r="49" spans="1:5" ht="24.75" customHeight="1" thickBot="1">
      <c r="A49" s="8">
        <v>42</v>
      </c>
      <c r="B49" s="9" t="s">
        <v>596</v>
      </c>
      <c r="C49" s="84">
        <f>C44+C45+C47+C48</f>
        <v>300000</v>
      </c>
      <c r="D49" s="84">
        <f>D44+D45+D47+D48</f>
        <v>224138</v>
      </c>
      <c r="E49" s="84">
        <f>E44+E45+E47+E48</f>
        <v>141664</v>
      </c>
    </row>
    <row r="50" spans="1:5" ht="24.75" customHeight="1" thickBot="1">
      <c r="A50" s="8">
        <v>43</v>
      </c>
      <c r="B50" s="9" t="s">
        <v>413</v>
      </c>
      <c r="C50" s="84">
        <f>C43+C49</f>
        <v>7715142</v>
      </c>
      <c r="D50" s="84">
        <f>D43+D49</f>
        <v>5543875</v>
      </c>
      <c r="E50" s="84">
        <f>E43+E49</f>
        <v>5470083</v>
      </c>
    </row>
    <row r="51" spans="1:5" ht="24.75" customHeight="1" thickBot="1">
      <c r="A51" s="6">
        <v>44</v>
      </c>
      <c r="B51" s="5" t="s">
        <v>100</v>
      </c>
      <c r="C51" s="83">
        <v>260678</v>
      </c>
      <c r="D51" s="83">
        <v>264072</v>
      </c>
      <c r="E51" s="83">
        <v>191922</v>
      </c>
    </row>
    <row r="52" spans="1:5" ht="24.75" customHeight="1" thickBot="1">
      <c r="A52" s="6">
        <v>45</v>
      </c>
      <c r="B52" s="5" t="s">
        <v>101</v>
      </c>
      <c r="C52" s="83"/>
      <c r="D52" s="83"/>
      <c r="E52" s="83"/>
    </row>
    <row r="53" spans="1:5" ht="24.75" customHeight="1" thickBot="1">
      <c r="A53" s="6">
        <v>46</v>
      </c>
      <c r="B53" s="5" t="s">
        <v>102</v>
      </c>
      <c r="C53" s="83"/>
      <c r="D53" s="83"/>
      <c r="E53" s="83">
        <v>-115671</v>
      </c>
    </row>
    <row r="54" spans="1:5" ht="24.75" customHeight="1" thickBot="1">
      <c r="A54" s="8">
        <v>47</v>
      </c>
      <c r="B54" s="9" t="s">
        <v>409</v>
      </c>
      <c r="C54" s="84">
        <f>C50+C51+C52+C53</f>
        <v>7975820</v>
      </c>
      <c r="D54" s="84">
        <f>D50+D51+D52+D53</f>
        <v>5807947</v>
      </c>
      <c r="E54" s="84">
        <f>E50+E51+E52+E53</f>
        <v>5546334</v>
      </c>
    </row>
    <row r="55" spans="1:5" ht="39.75" customHeight="1" thickBot="1">
      <c r="A55" s="6">
        <v>48</v>
      </c>
      <c r="B55" s="5" t="s">
        <v>670</v>
      </c>
      <c r="C55" s="83">
        <f>C43-C20</f>
        <v>-162628</v>
      </c>
      <c r="D55" s="83">
        <f>D43-D20</f>
        <v>292596</v>
      </c>
      <c r="E55" s="83">
        <f>E43-E20</f>
        <v>665161</v>
      </c>
    </row>
    <row r="56" spans="1:5" ht="51.75" customHeight="1" thickBot="1">
      <c r="A56" s="6">
        <v>49</v>
      </c>
      <c r="B56" s="5" t="s">
        <v>410</v>
      </c>
      <c r="C56" s="83">
        <f>C55+C51-C28</f>
        <v>-6263</v>
      </c>
      <c r="D56" s="83">
        <f>D55+D51-D28</f>
        <v>127509</v>
      </c>
      <c r="E56" s="83">
        <f>E55+E51-E28</f>
        <v>857083</v>
      </c>
    </row>
    <row r="57" spans="1:5" ht="24.75" customHeight="1" thickBot="1">
      <c r="A57" s="6">
        <v>50</v>
      </c>
      <c r="B57" s="5" t="s">
        <v>411</v>
      </c>
      <c r="C57" s="83">
        <f>C49-C26</f>
        <v>6263</v>
      </c>
      <c r="D57" s="83">
        <f>D49-D26</f>
        <v>-127509</v>
      </c>
      <c r="E57" s="83">
        <f>E49-E26</f>
        <v>-209907</v>
      </c>
    </row>
    <row r="58" spans="1:5" ht="24.75" customHeight="1" thickBot="1">
      <c r="A58" s="6">
        <v>51</v>
      </c>
      <c r="B58" s="5" t="s">
        <v>412</v>
      </c>
      <c r="C58" s="83"/>
      <c r="D58" s="83"/>
      <c r="E58" s="83">
        <f>E53-E29</f>
        <v>-18167</v>
      </c>
    </row>
  </sheetData>
  <sheetProtection/>
  <mergeCells count="5">
    <mergeCell ref="A5:E5"/>
    <mergeCell ref="A4:E4"/>
    <mergeCell ref="B6:B7"/>
    <mergeCell ref="E6:E7"/>
    <mergeCell ref="C7:D7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0"/>
  <sheetViews>
    <sheetView zoomScalePageLayoutView="0" workbookViewId="0" topLeftCell="A1">
      <pane xSplit="18795" topLeftCell="V1" activePane="topLeft" state="split"/>
      <selection pane="topLeft" activeCell="A1" sqref="A1"/>
      <selection pane="topRight" activeCell="V1" sqref="V1"/>
    </sheetView>
  </sheetViews>
  <sheetFormatPr defaultColWidth="10.421875" defaultRowHeight="12.75"/>
  <cols>
    <col min="1" max="1" width="46.00390625" style="157" customWidth="1"/>
    <col min="2" max="4" width="11.8515625" style="157" customWidth="1"/>
    <col min="5" max="5" width="8.7109375" style="157" customWidth="1"/>
    <col min="6" max="8" width="11.140625" style="157" customWidth="1"/>
    <col min="9" max="9" width="8.7109375" style="157" customWidth="1"/>
    <col min="10" max="12" width="11.140625" style="157" customWidth="1"/>
    <col min="13" max="13" width="8.7109375" style="157" customWidth="1"/>
    <col min="14" max="16" width="11.140625" style="157" customWidth="1"/>
    <col min="17" max="17" width="7.28125" style="157" customWidth="1"/>
    <col min="18" max="20" width="11.140625" style="157" customWidth="1"/>
    <col min="21" max="21" width="9.28125" style="157" customWidth="1"/>
    <col min="22" max="24" width="11.140625" style="157" customWidth="1"/>
    <col min="25" max="25" width="8.7109375" style="157" customWidth="1"/>
    <col min="26" max="28" width="11.140625" style="157" customWidth="1"/>
    <col min="29" max="29" width="8.7109375" style="157" customWidth="1"/>
    <col min="30" max="32" width="11.140625" style="157" customWidth="1"/>
    <col min="33" max="33" width="7.57421875" style="157" customWidth="1"/>
    <col min="34" max="16384" width="10.421875" style="157" customWidth="1"/>
  </cols>
  <sheetData>
    <row r="1" s="160" customFormat="1" ht="16.5" customHeight="1">
      <c r="A1" s="248" t="s">
        <v>771</v>
      </c>
    </row>
    <row r="2" s="160" customFormat="1" ht="6.75" customHeight="1">
      <c r="A2" s="248"/>
    </row>
    <row r="3" spans="1:33" s="160" customFormat="1" ht="17.25" customHeight="1">
      <c r="A3" s="824" t="s">
        <v>465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4"/>
      <c r="AD3" s="662"/>
      <c r="AE3" s="662"/>
      <c r="AF3" s="662"/>
      <c r="AG3" s="662"/>
    </row>
    <row r="4" s="160" customFormat="1" ht="6" customHeight="1"/>
    <row r="5" spans="1:33" s="160" customFormat="1" ht="17.25" customHeight="1" thickBot="1">
      <c r="A5" s="335" t="s">
        <v>603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825" t="s">
        <v>587</v>
      </c>
      <c r="AC5" s="825"/>
      <c r="AD5" s="336"/>
      <c r="AE5" s="336"/>
      <c r="AF5" s="336"/>
      <c r="AG5" s="336"/>
    </row>
    <row r="6" spans="1:33" s="160" customFormat="1" ht="15.75" customHeight="1" thickBot="1">
      <c r="A6" s="802" t="s">
        <v>743</v>
      </c>
      <c r="B6" s="805" t="s">
        <v>744</v>
      </c>
      <c r="C6" s="806"/>
      <c r="D6" s="806"/>
      <c r="E6" s="810"/>
      <c r="F6" s="815" t="s">
        <v>745</v>
      </c>
      <c r="G6" s="822"/>
      <c r="H6" s="822"/>
      <c r="I6" s="822"/>
      <c r="J6" s="822"/>
      <c r="K6" s="822"/>
      <c r="L6" s="822"/>
      <c r="M6" s="822"/>
      <c r="N6" s="822"/>
      <c r="O6" s="822"/>
      <c r="P6" s="822"/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2"/>
      <c r="AB6" s="822"/>
      <c r="AC6" s="823"/>
      <c r="AD6" s="337"/>
      <c r="AE6" s="338"/>
      <c r="AF6" s="338"/>
      <c r="AG6" s="338"/>
    </row>
    <row r="7" spans="1:33" s="160" customFormat="1" ht="15.75" customHeight="1" thickBot="1">
      <c r="A7" s="804"/>
      <c r="B7" s="800"/>
      <c r="C7" s="801"/>
      <c r="D7" s="801"/>
      <c r="E7" s="814"/>
      <c r="F7" s="815" t="s">
        <v>733</v>
      </c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3"/>
      <c r="AD7" s="337"/>
      <c r="AE7" s="338"/>
      <c r="AF7" s="338"/>
      <c r="AG7" s="338"/>
    </row>
    <row r="8" spans="1:33" s="160" customFormat="1" ht="15.75" customHeight="1" thickBot="1">
      <c r="A8" s="812"/>
      <c r="B8" s="800"/>
      <c r="C8" s="801"/>
      <c r="D8" s="801"/>
      <c r="E8" s="814"/>
      <c r="F8" s="805" t="s">
        <v>746</v>
      </c>
      <c r="G8" s="806"/>
      <c r="H8" s="806"/>
      <c r="I8" s="810"/>
      <c r="J8" s="805" t="s">
        <v>726</v>
      </c>
      <c r="K8" s="806"/>
      <c r="L8" s="806"/>
      <c r="M8" s="810"/>
      <c r="N8" s="805" t="s">
        <v>728</v>
      </c>
      <c r="O8" s="806"/>
      <c r="P8" s="806"/>
      <c r="Q8" s="806"/>
      <c r="R8" s="806"/>
      <c r="S8" s="806"/>
      <c r="T8" s="806"/>
      <c r="U8" s="806"/>
      <c r="V8" s="806"/>
      <c r="W8" s="806"/>
      <c r="X8" s="806"/>
      <c r="Y8" s="806"/>
      <c r="Z8" s="806"/>
      <c r="AA8" s="806"/>
      <c r="AB8" s="806"/>
      <c r="AC8" s="806"/>
      <c r="AD8" s="800"/>
      <c r="AE8" s="801"/>
      <c r="AF8" s="801"/>
      <c r="AG8" s="801"/>
    </row>
    <row r="9" spans="1:33" s="160" customFormat="1" ht="21.75" customHeight="1" thickBot="1">
      <c r="A9" s="812"/>
      <c r="B9" s="819" t="s">
        <v>635</v>
      </c>
      <c r="C9" s="819" t="s">
        <v>706</v>
      </c>
      <c r="D9" s="819" t="s">
        <v>72</v>
      </c>
      <c r="E9" s="819" t="s">
        <v>707</v>
      </c>
      <c r="F9" s="807"/>
      <c r="G9" s="808"/>
      <c r="H9" s="808"/>
      <c r="I9" s="811"/>
      <c r="J9" s="800"/>
      <c r="K9" s="801"/>
      <c r="L9" s="801"/>
      <c r="M9" s="814"/>
      <c r="N9" s="805" t="s">
        <v>498</v>
      </c>
      <c r="O9" s="806"/>
      <c r="P9" s="806"/>
      <c r="Q9" s="810"/>
      <c r="R9" s="805" t="s">
        <v>404</v>
      </c>
      <c r="S9" s="806"/>
      <c r="T9" s="806"/>
      <c r="U9" s="810"/>
      <c r="V9" s="805" t="s">
        <v>729</v>
      </c>
      <c r="W9" s="806"/>
      <c r="X9" s="806"/>
      <c r="Y9" s="810"/>
      <c r="Z9" s="805" t="s">
        <v>730</v>
      </c>
      <c r="AA9" s="806"/>
      <c r="AB9" s="806"/>
      <c r="AC9" s="806"/>
      <c r="AD9" s="800"/>
      <c r="AE9" s="801"/>
      <c r="AF9" s="801"/>
      <c r="AG9" s="801"/>
    </row>
    <row r="10" spans="1:33" s="160" customFormat="1" ht="18.75" customHeight="1" thickBot="1">
      <c r="A10" s="812"/>
      <c r="B10" s="820"/>
      <c r="C10" s="820"/>
      <c r="D10" s="820"/>
      <c r="E10" s="820"/>
      <c r="F10" s="820" t="s">
        <v>635</v>
      </c>
      <c r="G10" s="804" t="s">
        <v>747</v>
      </c>
      <c r="H10" s="802" t="s">
        <v>72</v>
      </c>
      <c r="I10" s="802" t="s">
        <v>707</v>
      </c>
      <c r="J10" s="819" t="s">
        <v>635</v>
      </c>
      <c r="K10" s="802" t="s">
        <v>747</v>
      </c>
      <c r="L10" s="802" t="s">
        <v>72</v>
      </c>
      <c r="M10" s="802" t="s">
        <v>707</v>
      </c>
      <c r="N10" s="807"/>
      <c r="O10" s="808"/>
      <c r="P10" s="808"/>
      <c r="Q10" s="811"/>
      <c r="R10" s="807"/>
      <c r="S10" s="808"/>
      <c r="T10" s="808"/>
      <c r="U10" s="811"/>
      <c r="V10" s="807"/>
      <c r="W10" s="808"/>
      <c r="X10" s="808"/>
      <c r="Y10" s="811"/>
      <c r="Z10" s="807"/>
      <c r="AA10" s="808"/>
      <c r="AB10" s="808"/>
      <c r="AC10" s="808"/>
      <c r="AD10" s="800"/>
      <c r="AE10" s="801"/>
      <c r="AF10" s="801"/>
      <c r="AG10" s="801"/>
    </row>
    <row r="11" spans="1:33" s="160" customFormat="1" ht="24.75" customHeight="1" thickBot="1">
      <c r="A11" s="813"/>
      <c r="B11" s="821"/>
      <c r="C11" s="821"/>
      <c r="D11" s="821"/>
      <c r="E11" s="821"/>
      <c r="F11" s="821"/>
      <c r="G11" s="803"/>
      <c r="H11" s="803"/>
      <c r="I11" s="803"/>
      <c r="J11" s="821"/>
      <c r="K11" s="803"/>
      <c r="L11" s="803"/>
      <c r="M11" s="803"/>
      <c r="N11" s="339" t="s">
        <v>705</v>
      </c>
      <c r="O11" s="339" t="s">
        <v>706</v>
      </c>
      <c r="P11" s="340" t="s">
        <v>72</v>
      </c>
      <c r="Q11" s="340" t="s">
        <v>707</v>
      </c>
      <c r="R11" s="339" t="s">
        <v>705</v>
      </c>
      <c r="S11" s="339" t="s">
        <v>706</v>
      </c>
      <c r="T11" s="340" t="s">
        <v>72</v>
      </c>
      <c r="U11" s="340" t="s">
        <v>707</v>
      </c>
      <c r="V11" s="339" t="s">
        <v>705</v>
      </c>
      <c r="W11" s="339" t="s">
        <v>706</v>
      </c>
      <c r="X11" s="340" t="s">
        <v>72</v>
      </c>
      <c r="Y11" s="340" t="s">
        <v>707</v>
      </c>
      <c r="Z11" s="339" t="s">
        <v>705</v>
      </c>
      <c r="AA11" s="339" t="s">
        <v>706</v>
      </c>
      <c r="AB11" s="340" t="s">
        <v>72</v>
      </c>
      <c r="AC11" s="340" t="s">
        <v>707</v>
      </c>
      <c r="AD11" s="337"/>
      <c r="AE11" s="338"/>
      <c r="AF11" s="338"/>
      <c r="AG11" s="341"/>
    </row>
    <row r="12" spans="1:33" s="160" customFormat="1" ht="30" customHeight="1">
      <c r="A12" s="342" t="s">
        <v>751</v>
      </c>
      <c r="B12" s="343"/>
      <c r="C12" s="343"/>
      <c r="D12" s="343"/>
      <c r="E12" s="343"/>
      <c r="F12" s="343"/>
      <c r="G12" s="343"/>
      <c r="H12" s="343"/>
      <c r="I12" s="343"/>
      <c r="J12" s="344"/>
      <c r="K12" s="343"/>
      <c r="L12" s="343"/>
      <c r="M12" s="343"/>
      <c r="N12" s="343"/>
      <c r="O12" s="343"/>
      <c r="P12" s="345"/>
      <c r="Q12" s="345"/>
      <c r="R12" s="343"/>
      <c r="S12" s="343"/>
      <c r="T12" s="345"/>
      <c r="U12" s="345"/>
      <c r="V12" s="344"/>
      <c r="W12" s="346"/>
      <c r="X12" s="346"/>
      <c r="Y12" s="346"/>
      <c r="Z12" s="346"/>
      <c r="AA12" s="346"/>
      <c r="AB12" s="346"/>
      <c r="AC12" s="347"/>
      <c r="AD12" s="348"/>
      <c r="AE12" s="349"/>
      <c r="AF12" s="349"/>
      <c r="AG12" s="350"/>
    </row>
    <row r="13" spans="1:33" s="358" customFormat="1" ht="30" customHeight="1">
      <c r="A13" s="351" t="s">
        <v>604</v>
      </c>
      <c r="B13" s="352">
        <f aca="true" t="shared" si="0" ref="B13:B23">SUM(F13,J13,N13,V13,Z13,R13,B35,F35,J35,N35,R35,V35,Z35,AD35)</f>
        <v>407924</v>
      </c>
      <c r="C13" s="352">
        <f aca="true" t="shared" si="1" ref="C13:C23">SUM(G13,K13,O13,W13,AA13,S13,C35,G35,K35,O35,S35,W35,AA35,AE35)</f>
        <v>435208</v>
      </c>
      <c r="D13" s="352">
        <f aca="true" t="shared" si="2" ref="D13:D23">SUM(H13,L13,P13,X13,AB13,T13,D35,H35,L35,P35,T35,X35,AB35,AF35)</f>
        <v>424708</v>
      </c>
      <c r="E13" s="353">
        <f aca="true" t="shared" si="3" ref="E13:E23">D13/C13*100</f>
        <v>97.58736052646091</v>
      </c>
      <c r="F13" s="352">
        <v>232357</v>
      </c>
      <c r="G13" s="352">
        <v>254594</v>
      </c>
      <c r="H13" s="352">
        <v>252771</v>
      </c>
      <c r="I13" s="353">
        <f aca="true" t="shared" si="4" ref="I13:I23">H13/G13*100</f>
        <v>99.28395798801229</v>
      </c>
      <c r="J13" s="354">
        <v>62437</v>
      </c>
      <c r="K13" s="352">
        <v>68450</v>
      </c>
      <c r="L13" s="352">
        <v>68015</v>
      </c>
      <c r="M13" s="353">
        <f aca="true" t="shared" si="5" ref="M13:M23">L13/K13*100</f>
        <v>99.36449963476991</v>
      </c>
      <c r="N13" s="352">
        <v>113130</v>
      </c>
      <c r="O13" s="352">
        <v>110032</v>
      </c>
      <c r="P13" s="352">
        <v>101790</v>
      </c>
      <c r="Q13" s="353">
        <f aca="true" t="shared" si="6" ref="Q13:Q23">P13/O13*100</f>
        <v>92.50945179584122</v>
      </c>
      <c r="R13" s="352"/>
      <c r="S13" s="352">
        <v>2132</v>
      </c>
      <c r="T13" s="352">
        <v>2132</v>
      </c>
      <c r="U13" s="353">
        <f aca="true" t="shared" si="7" ref="U13:U19">T13/S13*100</f>
        <v>100</v>
      </c>
      <c r="V13" s="352"/>
      <c r="W13" s="352"/>
      <c r="X13" s="352"/>
      <c r="Y13" s="352"/>
      <c r="Z13" s="352"/>
      <c r="AA13" s="352"/>
      <c r="AB13" s="352"/>
      <c r="AC13" s="355"/>
      <c r="AD13" s="356"/>
      <c r="AE13" s="357"/>
      <c r="AF13" s="357"/>
      <c r="AG13" s="350"/>
    </row>
    <row r="14" spans="1:33" s="358" customFormat="1" ht="30" customHeight="1">
      <c r="A14" s="351" t="s">
        <v>497</v>
      </c>
      <c r="B14" s="352">
        <f t="shared" si="0"/>
        <v>411249</v>
      </c>
      <c r="C14" s="352">
        <f t="shared" si="1"/>
        <v>430732</v>
      </c>
      <c r="D14" s="352">
        <f t="shared" si="2"/>
        <v>428199</v>
      </c>
      <c r="E14" s="353">
        <f t="shared" si="3"/>
        <v>99.41193131692097</v>
      </c>
      <c r="F14" s="359">
        <v>249001</v>
      </c>
      <c r="G14" s="359">
        <v>252314</v>
      </c>
      <c r="H14" s="359">
        <v>251650</v>
      </c>
      <c r="I14" s="353">
        <f t="shared" si="4"/>
        <v>99.73683584739649</v>
      </c>
      <c r="J14" s="359">
        <v>67016</v>
      </c>
      <c r="K14" s="359">
        <v>68196</v>
      </c>
      <c r="L14" s="359">
        <v>67447</v>
      </c>
      <c r="M14" s="353">
        <f t="shared" si="5"/>
        <v>98.90169511408293</v>
      </c>
      <c r="N14" s="359">
        <v>87432</v>
      </c>
      <c r="O14" s="359">
        <v>95640</v>
      </c>
      <c r="P14" s="359">
        <v>93479</v>
      </c>
      <c r="Q14" s="353">
        <f t="shared" si="6"/>
        <v>97.7404851526558</v>
      </c>
      <c r="R14" s="359"/>
      <c r="S14" s="359">
        <v>5140</v>
      </c>
      <c r="T14" s="359">
        <v>5140</v>
      </c>
      <c r="U14" s="353">
        <f t="shared" si="7"/>
        <v>100</v>
      </c>
      <c r="V14" s="359"/>
      <c r="W14" s="359"/>
      <c r="X14" s="359"/>
      <c r="Y14" s="359"/>
      <c r="Z14" s="359"/>
      <c r="AA14" s="359"/>
      <c r="AB14" s="359"/>
      <c r="AC14" s="360"/>
      <c r="AD14" s="356"/>
      <c r="AE14" s="357"/>
      <c r="AF14" s="357"/>
      <c r="AG14" s="361"/>
    </row>
    <row r="15" spans="1:33" s="358" customFormat="1" ht="30" customHeight="1">
      <c r="A15" s="362" t="s">
        <v>495</v>
      </c>
      <c r="B15" s="352">
        <f t="shared" si="0"/>
        <v>285158</v>
      </c>
      <c r="C15" s="352">
        <f t="shared" si="1"/>
        <v>325304</v>
      </c>
      <c r="D15" s="352">
        <f t="shared" si="2"/>
        <v>319810</v>
      </c>
      <c r="E15" s="353">
        <f t="shared" si="3"/>
        <v>98.31111821557681</v>
      </c>
      <c r="F15" s="359">
        <v>165579</v>
      </c>
      <c r="G15" s="359">
        <v>187832</v>
      </c>
      <c r="H15" s="359">
        <v>184642</v>
      </c>
      <c r="I15" s="353">
        <f t="shared" si="4"/>
        <v>98.30167383619404</v>
      </c>
      <c r="J15" s="359">
        <v>44684</v>
      </c>
      <c r="K15" s="359">
        <v>45255</v>
      </c>
      <c r="L15" s="359">
        <v>44156</v>
      </c>
      <c r="M15" s="353">
        <f t="shared" si="5"/>
        <v>97.57153905645785</v>
      </c>
      <c r="N15" s="359">
        <v>68895</v>
      </c>
      <c r="O15" s="359">
        <v>73436</v>
      </c>
      <c r="P15" s="359">
        <v>73157</v>
      </c>
      <c r="Q15" s="353">
        <f t="shared" si="6"/>
        <v>99.6200773462607</v>
      </c>
      <c r="R15" s="359"/>
      <c r="S15" s="359">
        <v>5532</v>
      </c>
      <c r="T15" s="359">
        <v>5532</v>
      </c>
      <c r="U15" s="353">
        <f t="shared" si="7"/>
        <v>100</v>
      </c>
      <c r="V15" s="359"/>
      <c r="W15" s="359"/>
      <c r="X15" s="359"/>
      <c r="Y15" s="359"/>
      <c r="Z15" s="359"/>
      <c r="AA15" s="359"/>
      <c r="AB15" s="359"/>
      <c r="AC15" s="360"/>
      <c r="AD15" s="356"/>
      <c r="AE15" s="357"/>
      <c r="AF15" s="357"/>
      <c r="AG15" s="361"/>
    </row>
    <row r="16" spans="1:33" s="358" customFormat="1" ht="30" customHeight="1">
      <c r="A16" s="362" t="s">
        <v>352</v>
      </c>
      <c r="B16" s="352">
        <f t="shared" si="0"/>
        <v>58489</v>
      </c>
      <c r="C16" s="352">
        <f t="shared" si="1"/>
        <v>61640</v>
      </c>
      <c r="D16" s="352">
        <f t="shared" si="2"/>
        <v>60347</v>
      </c>
      <c r="E16" s="353">
        <f t="shared" si="3"/>
        <v>97.90233614536015</v>
      </c>
      <c r="F16" s="359">
        <v>43426</v>
      </c>
      <c r="G16" s="359">
        <v>41411</v>
      </c>
      <c r="H16" s="359">
        <v>40990</v>
      </c>
      <c r="I16" s="353">
        <f t="shared" si="4"/>
        <v>98.98336190867161</v>
      </c>
      <c r="J16" s="359">
        <v>11551</v>
      </c>
      <c r="K16" s="359">
        <v>11168</v>
      </c>
      <c r="L16" s="359">
        <v>10960</v>
      </c>
      <c r="M16" s="353">
        <f t="shared" si="5"/>
        <v>98.13753581661892</v>
      </c>
      <c r="N16" s="359">
        <v>3512</v>
      </c>
      <c r="O16" s="359">
        <v>4750</v>
      </c>
      <c r="P16" s="359">
        <v>4086</v>
      </c>
      <c r="Q16" s="353">
        <f t="shared" si="6"/>
        <v>86.02105263157894</v>
      </c>
      <c r="R16" s="359"/>
      <c r="S16" s="359">
        <v>4096</v>
      </c>
      <c r="T16" s="359">
        <v>4096</v>
      </c>
      <c r="U16" s="353">
        <f t="shared" si="7"/>
        <v>100</v>
      </c>
      <c r="V16" s="359"/>
      <c r="W16" s="359"/>
      <c r="X16" s="359"/>
      <c r="Y16" s="359"/>
      <c r="Z16" s="359"/>
      <c r="AA16" s="359"/>
      <c r="AB16" s="359"/>
      <c r="AC16" s="360"/>
      <c r="AD16" s="356"/>
      <c r="AE16" s="357"/>
      <c r="AF16" s="357"/>
      <c r="AG16" s="357"/>
    </row>
    <row r="17" spans="1:33" s="358" customFormat="1" ht="30" customHeight="1">
      <c r="A17" s="362" t="s">
        <v>709</v>
      </c>
      <c r="B17" s="352">
        <f t="shared" si="0"/>
        <v>113892</v>
      </c>
      <c r="C17" s="352">
        <f t="shared" si="1"/>
        <v>142206</v>
      </c>
      <c r="D17" s="352">
        <f t="shared" si="2"/>
        <v>123938</v>
      </c>
      <c r="E17" s="353">
        <f t="shared" si="3"/>
        <v>87.15384723570033</v>
      </c>
      <c r="F17" s="359">
        <v>54891</v>
      </c>
      <c r="G17" s="359">
        <v>60010</v>
      </c>
      <c r="H17" s="359">
        <v>56000</v>
      </c>
      <c r="I17" s="353">
        <f t="shared" si="4"/>
        <v>93.31778036993835</v>
      </c>
      <c r="J17" s="359">
        <v>14782</v>
      </c>
      <c r="K17" s="359">
        <v>15541</v>
      </c>
      <c r="L17" s="359">
        <v>14371</v>
      </c>
      <c r="M17" s="353">
        <f t="shared" si="5"/>
        <v>92.47152692876907</v>
      </c>
      <c r="N17" s="359">
        <v>44219</v>
      </c>
      <c r="O17" s="359">
        <v>65725</v>
      </c>
      <c r="P17" s="359">
        <v>53437</v>
      </c>
      <c r="Q17" s="353">
        <f t="shared" si="6"/>
        <v>81.3039178394827</v>
      </c>
      <c r="R17" s="359"/>
      <c r="S17" s="359">
        <v>130</v>
      </c>
      <c r="T17" s="359">
        <v>130</v>
      </c>
      <c r="U17" s="353">
        <f t="shared" si="7"/>
        <v>100</v>
      </c>
      <c r="V17" s="359"/>
      <c r="W17" s="359"/>
      <c r="X17" s="359"/>
      <c r="Y17" s="359"/>
      <c r="Z17" s="359"/>
      <c r="AA17" s="359"/>
      <c r="AB17" s="359"/>
      <c r="AC17" s="360"/>
      <c r="AD17" s="356"/>
      <c r="AE17" s="357"/>
      <c r="AF17" s="357"/>
      <c r="AG17" s="357"/>
    </row>
    <row r="18" spans="1:33" s="358" customFormat="1" ht="30" customHeight="1" thickBot="1">
      <c r="A18" s="363" t="s">
        <v>620</v>
      </c>
      <c r="B18" s="364">
        <f t="shared" si="0"/>
        <v>163138</v>
      </c>
      <c r="C18" s="364">
        <f t="shared" si="1"/>
        <v>480535</v>
      </c>
      <c r="D18" s="352">
        <f t="shared" si="2"/>
        <v>476617</v>
      </c>
      <c r="E18" s="365">
        <f t="shared" si="3"/>
        <v>99.18465876575068</v>
      </c>
      <c r="F18" s="366">
        <v>81834</v>
      </c>
      <c r="G18" s="366">
        <v>246435</v>
      </c>
      <c r="H18" s="366">
        <v>242821</v>
      </c>
      <c r="I18" s="365">
        <f t="shared" si="4"/>
        <v>98.5334875322093</v>
      </c>
      <c r="J18" s="366">
        <v>20273</v>
      </c>
      <c r="K18" s="366">
        <v>40892</v>
      </c>
      <c r="L18" s="366">
        <v>40647</v>
      </c>
      <c r="M18" s="365">
        <f t="shared" si="5"/>
        <v>99.40086080406925</v>
      </c>
      <c r="N18" s="366">
        <v>59667</v>
      </c>
      <c r="O18" s="366">
        <v>115184</v>
      </c>
      <c r="P18" s="366">
        <v>115128</v>
      </c>
      <c r="Q18" s="365">
        <f t="shared" si="6"/>
        <v>99.95138213640783</v>
      </c>
      <c r="R18" s="366"/>
      <c r="S18" s="366">
        <v>13531</v>
      </c>
      <c r="T18" s="366">
        <v>13530</v>
      </c>
      <c r="U18" s="365">
        <f t="shared" si="7"/>
        <v>99.99260956322519</v>
      </c>
      <c r="V18" s="366"/>
      <c r="W18" s="366"/>
      <c r="X18" s="366"/>
      <c r="Y18" s="366"/>
      <c r="Z18" s="366"/>
      <c r="AA18" s="366"/>
      <c r="AB18" s="366"/>
      <c r="AC18" s="367"/>
      <c r="AD18" s="356"/>
      <c r="AE18" s="357"/>
      <c r="AF18" s="357"/>
      <c r="AG18" s="357"/>
    </row>
    <row r="19" spans="1:33" s="370" customFormat="1" ht="30" customHeight="1" thickBot="1">
      <c r="A19" s="368" t="s">
        <v>748</v>
      </c>
      <c r="B19" s="278">
        <f t="shared" si="0"/>
        <v>1439850</v>
      </c>
      <c r="C19" s="278">
        <f t="shared" si="1"/>
        <v>1875625</v>
      </c>
      <c r="D19" s="278">
        <f t="shared" si="2"/>
        <v>1833619</v>
      </c>
      <c r="E19" s="279">
        <f t="shared" si="3"/>
        <v>97.76042652449183</v>
      </c>
      <c r="F19" s="278">
        <f>SUM(F13:F18)</f>
        <v>827088</v>
      </c>
      <c r="G19" s="278">
        <f>SUM(G13:G18)</f>
        <v>1042596</v>
      </c>
      <c r="H19" s="278">
        <f>SUM(H13:H18)</f>
        <v>1028874</v>
      </c>
      <c r="I19" s="279">
        <f t="shared" si="4"/>
        <v>98.68386220549475</v>
      </c>
      <c r="J19" s="278">
        <f>SUM(J13:J18)</f>
        <v>220743</v>
      </c>
      <c r="K19" s="278">
        <f>SUM(K13:K18)</f>
        <v>249502</v>
      </c>
      <c r="L19" s="278">
        <f>SUM(L13:L18)</f>
        <v>245596</v>
      </c>
      <c r="M19" s="279">
        <f t="shared" si="5"/>
        <v>98.43448148712235</v>
      </c>
      <c r="N19" s="278">
        <f>SUM(N13:N18)</f>
        <v>376855</v>
      </c>
      <c r="O19" s="278">
        <f>SUM(O13:O18)</f>
        <v>464767</v>
      </c>
      <c r="P19" s="278">
        <f>SUM(P13:P18)</f>
        <v>441077</v>
      </c>
      <c r="Q19" s="279">
        <f t="shared" si="6"/>
        <v>94.90282227438695</v>
      </c>
      <c r="R19" s="278"/>
      <c r="S19" s="278">
        <f>SUM(S13:S18)</f>
        <v>30561</v>
      </c>
      <c r="T19" s="278">
        <f>SUM(T13:T18)</f>
        <v>30560</v>
      </c>
      <c r="U19" s="279">
        <f t="shared" si="7"/>
        <v>99.99672785576388</v>
      </c>
      <c r="V19" s="278"/>
      <c r="W19" s="278"/>
      <c r="X19" s="278"/>
      <c r="Y19" s="278"/>
      <c r="Z19" s="278"/>
      <c r="AA19" s="278"/>
      <c r="AB19" s="278"/>
      <c r="AC19" s="369"/>
      <c r="AD19" s="356"/>
      <c r="AE19" s="357"/>
      <c r="AF19" s="357"/>
      <c r="AG19" s="361"/>
    </row>
    <row r="20" spans="1:33" s="373" customFormat="1" ht="30" customHeight="1" thickBot="1">
      <c r="A20" s="371" t="s">
        <v>581</v>
      </c>
      <c r="B20" s="364">
        <f t="shared" si="0"/>
        <v>1094482</v>
      </c>
      <c r="C20" s="364">
        <f t="shared" si="1"/>
        <v>982199</v>
      </c>
      <c r="D20" s="352">
        <f t="shared" si="2"/>
        <v>957029</v>
      </c>
      <c r="E20" s="365">
        <f t="shared" si="3"/>
        <v>97.43738285215115</v>
      </c>
      <c r="F20" s="364">
        <v>269880</v>
      </c>
      <c r="G20" s="364">
        <v>269841</v>
      </c>
      <c r="H20" s="364">
        <v>267043</v>
      </c>
      <c r="I20" s="365">
        <f t="shared" si="4"/>
        <v>98.96309308074014</v>
      </c>
      <c r="J20" s="364">
        <v>98791</v>
      </c>
      <c r="K20" s="364">
        <v>71727</v>
      </c>
      <c r="L20" s="364">
        <v>70570</v>
      </c>
      <c r="M20" s="365">
        <f t="shared" si="5"/>
        <v>98.38693936732332</v>
      </c>
      <c r="N20" s="364">
        <v>90172</v>
      </c>
      <c r="O20" s="364">
        <v>86774</v>
      </c>
      <c r="P20" s="364">
        <v>83024</v>
      </c>
      <c r="Q20" s="365">
        <f t="shared" si="6"/>
        <v>95.67842902251826</v>
      </c>
      <c r="R20" s="364"/>
      <c r="S20" s="364"/>
      <c r="T20" s="364"/>
      <c r="U20" s="365"/>
      <c r="V20" s="364">
        <v>1000</v>
      </c>
      <c r="W20" s="364">
        <v>280</v>
      </c>
      <c r="X20" s="279"/>
      <c r="Y20" s="279"/>
      <c r="Z20" s="364">
        <v>634639</v>
      </c>
      <c r="AA20" s="364">
        <v>552024</v>
      </c>
      <c r="AB20" s="364">
        <v>535024</v>
      </c>
      <c r="AC20" s="372">
        <f>AB20/AA20*100</f>
        <v>96.92042374969205</v>
      </c>
      <c r="AD20" s="356"/>
      <c r="AE20" s="357"/>
      <c r="AF20" s="357"/>
      <c r="AG20" s="361"/>
    </row>
    <row r="21" spans="1:33" s="373" customFormat="1" ht="30" customHeight="1" thickBot="1">
      <c r="A21" s="368" t="s">
        <v>582</v>
      </c>
      <c r="B21" s="278">
        <f t="shared" si="0"/>
        <v>2534332</v>
      </c>
      <c r="C21" s="278">
        <f t="shared" si="1"/>
        <v>2857824</v>
      </c>
      <c r="D21" s="278">
        <f t="shared" si="2"/>
        <v>2790648</v>
      </c>
      <c r="E21" s="279">
        <f t="shared" si="3"/>
        <v>97.6494003829487</v>
      </c>
      <c r="F21" s="278">
        <f>F20+F19</f>
        <v>1096968</v>
      </c>
      <c r="G21" s="278">
        <f>G20+G19</f>
        <v>1312437</v>
      </c>
      <c r="H21" s="278">
        <f>H20+H19</f>
        <v>1295917</v>
      </c>
      <c r="I21" s="279">
        <f t="shared" si="4"/>
        <v>98.74127291443322</v>
      </c>
      <c r="J21" s="278">
        <f>J20+J19</f>
        <v>319534</v>
      </c>
      <c r="K21" s="278">
        <f>K20+K19</f>
        <v>321229</v>
      </c>
      <c r="L21" s="278">
        <f>L20+L19</f>
        <v>316166</v>
      </c>
      <c r="M21" s="279">
        <f t="shared" si="5"/>
        <v>98.42386584025726</v>
      </c>
      <c r="N21" s="278">
        <f>N20+N19</f>
        <v>467027</v>
      </c>
      <c r="O21" s="278">
        <f>O20+O19</f>
        <v>551541</v>
      </c>
      <c r="P21" s="278">
        <f>P20+P19</f>
        <v>524101</v>
      </c>
      <c r="Q21" s="279">
        <f t="shared" si="6"/>
        <v>95.02484856066911</v>
      </c>
      <c r="R21" s="278"/>
      <c r="S21" s="278">
        <f>S20+S19</f>
        <v>30561</v>
      </c>
      <c r="T21" s="278">
        <f>T20+T19</f>
        <v>30560</v>
      </c>
      <c r="U21" s="279">
        <f>T21/S21*100</f>
        <v>99.99672785576388</v>
      </c>
      <c r="V21" s="278">
        <f>V20+V19</f>
        <v>1000</v>
      </c>
      <c r="W21" s="278">
        <f>W20+W19</f>
        <v>280</v>
      </c>
      <c r="X21" s="279"/>
      <c r="Y21" s="279"/>
      <c r="Z21" s="278">
        <f>Z20+Z19</f>
        <v>634639</v>
      </c>
      <c r="AA21" s="278">
        <f>AA20+AA19</f>
        <v>552024</v>
      </c>
      <c r="AB21" s="278">
        <f>AB20+AB19</f>
        <v>535024</v>
      </c>
      <c r="AC21" s="374">
        <f>AB21/AA21*100</f>
        <v>96.92042374969205</v>
      </c>
      <c r="AD21" s="356"/>
      <c r="AE21" s="357"/>
      <c r="AF21" s="357"/>
      <c r="AG21" s="375"/>
    </row>
    <row r="22" spans="1:33" s="373" customFormat="1" ht="30" customHeight="1" thickBot="1">
      <c r="A22" s="371" t="s">
        <v>583</v>
      </c>
      <c r="B22" s="364">
        <f t="shared" si="0"/>
        <v>4254823</v>
      </c>
      <c r="C22" s="364">
        <f t="shared" si="1"/>
        <v>1284568</v>
      </c>
      <c r="D22" s="278">
        <f t="shared" si="2"/>
        <v>1233320</v>
      </c>
      <c r="E22" s="365">
        <f t="shared" si="3"/>
        <v>96.01048757247572</v>
      </c>
      <c r="F22" s="364">
        <v>1190175</v>
      </c>
      <c r="G22" s="364">
        <v>395778</v>
      </c>
      <c r="H22" s="364">
        <v>395778</v>
      </c>
      <c r="I22" s="365">
        <f t="shared" si="4"/>
        <v>100</v>
      </c>
      <c r="J22" s="364">
        <v>322755</v>
      </c>
      <c r="K22" s="364">
        <v>107242</v>
      </c>
      <c r="L22" s="364">
        <v>107242</v>
      </c>
      <c r="M22" s="365">
        <f t="shared" si="5"/>
        <v>100</v>
      </c>
      <c r="N22" s="364">
        <v>1287002</v>
      </c>
      <c r="O22" s="364">
        <v>686520</v>
      </c>
      <c r="P22" s="364">
        <v>582388</v>
      </c>
      <c r="Q22" s="365">
        <f t="shared" si="6"/>
        <v>84.83190584396667</v>
      </c>
      <c r="R22" s="364"/>
      <c r="S22" s="364">
        <v>342</v>
      </c>
      <c r="T22" s="364">
        <v>12031</v>
      </c>
      <c r="U22" s="365">
        <f>T22/S22*100</f>
        <v>3517.836257309941</v>
      </c>
      <c r="V22" s="364"/>
      <c r="W22" s="364"/>
      <c r="X22" s="279"/>
      <c r="Y22" s="376"/>
      <c r="Z22" s="364">
        <v>3106</v>
      </c>
      <c r="AA22" s="364">
        <v>1806</v>
      </c>
      <c r="AB22" s="364">
        <v>1806</v>
      </c>
      <c r="AC22" s="372">
        <f>AB22/AA22*100</f>
        <v>100</v>
      </c>
      <c r="AD22" s="356"/>
      <c r="AE22" s="357"/>
      <c r="AF22" s="357"/>
      <c r="AG22" s="361"/>
    </row>
    <row r="23" spans="1:33" s="160" customFormat="1" ht="30" customHeight="1" thickBot="1" thickTop="1">
      <c r="A23" s="377" t="s">
        <v>584</v>
      </c>
      <c r="B23" s="378">
        <f t="shared" si="0"/>
        <v>6789155</v>
      </c>
      <c r="C23" s="378">
        <f t="shared" si="1"/>
        <v>4142392</v>
      </c>
      <c r="D23" s="378">
        <f t="shared" si="2"/>
        <v>4023968</v>
      </c>
      <c r="E23" s="379">
        <f t="shared" si="3"/>
        <v>97.14116867742116</v>
      </c>
      <c r="F23" s="380">
        <f>F21+F22</f>
        <v>2287143</v>
      </c>
      <c r="G23" s="380">
        <f>G21+G22</f>
        <v>1708215</v>
      </c>
      <c r="H23" s="380">
        <f>H21+H22</f>
        <v>1691695</v>
      </c>
      <c r="I23" s="379">
        <f t="shared" si="4"/>
        <v>99.0329086209874</v>
      </c>
      <c r="J23" s="380">
        <f>J21+J22</f>
        <v>642289</v>
      </c>
      <c r="K23" s="380">
        <f>K21+K22</f>
        <v>428471</v>
      </c>
      <c r="L23" s="380">
        <f>L21+L22</f>
        <v>423408</v>
      </c>
      <c r="M23" s="379">
        <f t="shared" si="5"/>
        <v>98.8183564348579</v>
      </c>
      <c r="N23" s="380">
        <f>N21+N22</f>
        <v>1754029</v>
      </c>
      <c r="O23" s="380">
        <f>O21+O22</f>
        <v>1238061</v>
      </c>
      <c r="P23" s="380">
        <f>P21+P22</f>
        <v>1106489</v>
      </c>
      <c r="Q23" s="379">
        <f t="shared" si="6"/>
        <v>89.37273688453153</v>
      </c>
      <c r="R23" s="380"/>
      <c r="S23" s="380">
        <f>S21+S22</f>
        <v>30903</v>
      </c>
      <c r="T23" s="380">
        <f>T21+T22</f>
        <v>42591</v>
      </c>
      <c r="U23" s="379">
        <f>T23/S23*100</f>
        <v>137.8215707212892</v>
      </c>
      <c r="V23" s="380">
        <f>V21+V22</f>
        <v>1000</v>
      </c>
      <c r="W23" s="380">
        <f>W21+W22</f>
        <v>280</v>
      </c>
      <c r="X23" s="279"/>
      <c r="Y23" s="379"/>
      <c r="Z23" s="380">
        <f>Z21+Z22</f>
        <v>637745</v>
      </c>
      <c r="AA23" s="380">
        <f>AA21+AA22</f>
        <v>553830</v>
      </c>
      <c r="AB23" s="380">
        <f>AB21+AB22</f>
        <v>536830</v>
      </c>
      <c r="AC23" s="381">
        <f>AB23/AA23*100</f>
        <v>96.93046602748136</v>
      </c>
      <c r="AD23" s="382"/>
      <c r="AE23" s="382"/>
      <c r="AF23" s="382"/>
      <c r="AG23" s="361"/>
    </row>
    <row r="24" spans="1:33" s="160" customFormat="1" ht="16.5" customHeight="1" thickTop="1">
      <c r="A24" s="383"/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</row>
    <row r="25" spans="1:33" s="160" customFormat="1" ht="12.75">
      <c r="A25" s="383"/>
      <c r="B25" s="383"/>
      <c r="C25" s="383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</row>
    <row r="26" spans="1:33" s="160" customFormat="1" ht="17.25" customHeight="1">
      <c r="A26" s="383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</row>
    <row r="27" spans="1:33" s="160" customFormat="1" ht="13.5" thickBot="1">
      <c r="A27" s="383"/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826" t="s">
        <v>587</v>
      </c>
      <c r="AG27" s="826"/>
    </row>
    <row r="28" spans="1:33" s="160" customFormat="1" ht="17.25" customHeight="1" thickBot="1">
      <c r="A28" s="802" t="s">
        <v>743</v>
      </c>
      <c r="B28" s="818" t="s">
        <v>599</v>
      </c>
      <c r="C28" s="818"/>
      <c r="D28" s="818"/>
      <c r="E28" s="818"/>
      <c r="F28" s="818"/>
      <c r="G28" s="818"/>
      <c r="H28" s="818"/>
      <c r="I28" s="818"/>
      <c r="J28" s="818"/>
      <c r="K28" s="818"/>
      <c r="L28" s="818"/>
      <c r="M28" s="818"/>
      <c r="N28" s="818"/>
      <c r="O28" s="818"/>
      <c r="P28" s="818"/>
      <c r="Q28" s="818"/>
      <c r="R28" s="818"/>
      <c r="S28" s="818"/>
      <c r="T28" s="818"/>
      <c r="U28" s="818"/>
      <c r="V28" s="818"/>
      <c r="W28" s="818"/>
      <c r="X28" s="818"/>
      <c r="Y28" s="818"/>
      <c r="Z28" s="818"/>
      <c r="AA28" s="818"/>
      <c r="AB28" s="818"/>
      <c r="AC28" s="818"/>
      <c r="AD28" s="818"/>
      <c r="AE28" s="818"/>
      <c r="AF28" s="818"/>
      <c r="AG28" s="818"/>
    </row>
    <row r="29" spans="1:33" s="160" customFormat="1" ht="13.5" thickBot="1">
      <c r="A29" s="804"/>
      <c r="B29" s="818" t="s">
        <v>728</v>
      </c>
      <c r="C29" s="818"/>
      <c r="D29" s="818"/>
      <c r="E29" s="818"/>
      <c r="F29" s="809" t="s">
        <v>734</v>
      </c>
      <c r="G29" s="809"/>
      <c r="H29" s="809"/>
      <c r="I29" s="809"/>
      <c r="J29" s="809"/>
      <c r="K29" s="809"/>
      <c r="L29" s="809"/>
      <c r="M29" s="809"/>
      <c r="N29" s="809"/>
      <c r="O29" s="809"/>
      <c r="P29" s="809"/>
      <c r="Q29" s="809"/>
      <c r="R29" s="809"/>
      <c r="S29" s="809"/>
      <c r="T29" s="809"/>
      <c r="U29" s="809"/>
      <c r="V29" s="809"/>
      <c r="W29" s="809"/>
      <c r="X29" s="809"/>
      <c r="Y29" s="809"/>
      <c r="Z29" s="809" t="s">
        <v>718</v>
      </c>
      <c r="AA29" s="809"/>
      <c r="AB29" s="809"/>
      <c r="AC29" s="809"/>
      <c r="AD29" s="809"/>
      <c r="AE29" s="809"/>
      <c r="AF29" s="809"/>
      <c r="AG29" s="809"/>
    </row>
    <row r="30" spans="1:33" s="160" customFormat="1" ht="17.25" customHeight="1" thickBot="1">
      <c r="A30" s="812"/>
      <c r="B30" s="805" t="s">
        <v>119</v>
      </c>
      <c r="C30" s="806"/>
      <c r="D30" s="806"/>
      <c r="E30" s="810"/>
      <c r="F30" s="805" t="s">
        <v>737</v>
      </c>
      <c r="G30" s="806"/>
      <c r="H30" s="806"/>
      <c r="I30" s="810"/>
      <c r="J30" s="805" t="s">
        <v>405</v>
      </c>
      <c r="K30" s="806"/>
      <c r="L30" s="806"/>
      <c r="M30" s="810"/>
      <c r="N30" s="805" t="s">
        <v>749</v>
      </c>
      <c r="O30" s="806"/>
      <c r="P30" s="806"/>
      <c r="Q30" s="806"/>
      <c r="R30" s="806"/>
      <c r="S30" s="806"/>
      <c r="T30" s="806"/>
      <c r="U30" s="806"/>
      <c r="V30" s="806"/>
      <c r="W30" s="806"/>
      <c r="X30" s="806"/>
      <c r="Y30" s="810"/>
      <c r="Z30" s="805" t="s">
        <v>592</v>
      </c>
      <c r="AA30" s="806"/>
      <c r="AB30" s="806"/>
      <c r="AC30" s="810"/>
      <c r="AD30" s="805" t="s">
        <v>570</v>
      </c>
      <c r="AE30" s="806"/>
      <c r="AF30" s="806"/>
      <c r="AG30" s="810"/>
    </row>
    <row r="31" spans="1:33" s="160" customFormat="1" ht="13.5" thickBot="1">
      <c r="A31" s="812"/>
      <c r="B31" s="800"/>
      <c r="C31" s="801"/>
      <c r="D31" s="801"/>
      <c r="E31" s="814"/>
      <c r="F31" s="800"/>
      <c r="G31" s="801"/>
      <c r="H31" s="801"/>
      <c r="I31" s="814"/>
      <c r="J31" s="800"/>
      <c r="K31" s="801"/>
      <c r="L31" s="801"/>
      <c r="M31" s="814"/>
      <c r="N31" s="815" t="s">
        <v>750</v>
      </c>
      <c r="O31" s="816"/>
      <c r="P31" s="816"/>
      <c r="Q31" s="817"/>
      <c r="R31" s="815" t="s">
        <v>741</v>
      </c>
      <c r="S31" s="816"/>
      <c r="T31" s="816"/>
      <c r="U31" s="817"/>
      <c r="V31" s="815" t="s">
        <v>742</v>
      </c>
      <c r="W31" s="816"/>
      <c r="X31" s="816"/>
      <c r="Y31" s="817"/>
      <c r="Z31" s="807"/>
      <c r="AA31" s="808"/>
      <c r="AB31" s="808"/>
      <c r="AC31" s="811"/>
      <c r="AD31" s="807"/>
      <c r="AE31" s="808"/>
      <c r="AF31" s="808"/>
      <c r="AG31" s="811"/>
    </row>
    <row r="32" spans="1:33" s="160" customFormat="1" ht="17.25" customHeight="1" thickBot="1">
      <c r="A32" s="812"/>
      <c r="B32" s="807"/>
      <c r="C32" s="808"/>
      <c r="D32" s="808"/>
      <c r="E32" s="811"/>
      <c r="F32" s="807"/>
      <c r="G32" s="808"/>
      <c r="H32" s="808"/>
      <c r="I32" s="811"/>
      <c r="J32" s="800"/>
      <c r="K32" s="801"/>
      <c r="L32" s="801"/>
      <c r="M32" s="814"/>
      <c r="N32" s="804" t="s">
        <v>705</v>
      </c>
      <c r="O32" s="804" t="s">
        <v>706</v>
      </c>
      <c r="P32" s="802" t="s">
        <v>72</v>
      </c>
      <c r="Q32" s="802" t="s">
        <v>707</v>
      </c>
      <c r="R32" s="804" t="s">
        <v>705</v>
      </c>
      <c r="S32" s="804" t="s">
        <v>706</v>
      </c>
      <c r="T32" s="802" t="s">
        <v>72</v>
      </c>
      <c r="U32" s="802" t="s">
        <v>707</v>
      </c>
      <c r="V32" s="804" t="s">
        <v>705</v>
      </c>
      <c r="W32" s="804" t="s">
        <v>706</v>
      </c>
      <c r="X32" s="802" t="s">
        <v>72</v>
      </c>
      <c r="Y32" s="802" t="s">
        <v>707</v>
      </c>
      <c r="Z32" s="804" t="s">
        <v>705</v>
      </c>
      <c r="AA32" s="804" t="s">
        <v>706</v>
      </c>
      <c r="AB32" s="802" t="s">
        <v>72</v>
      </c>
      <c r="AC32" s="802" t="s">
        <v>707</v>
      </c>
      <c r="AD32" s="804" t="s">
        <v>705</v>
      </c>
      <c r="AE32" s="804" t="s">
        <v>706</v>
      </c>
      <c r="AF32" s="802" t="s">
        <v>72</v>
      </c>
      <c r="AG32" s="802" t="s">
        <v>707</v>
      </c>
    </row>
    <row r="33" spans="1:33" s="160" customFormat="1" ht="24.75" thickBot="1">
      <c r="A33" s="813"/>
      <c r="B33" s="339" t="s">
        <v>705</v>
      </c>
      <c r="C33" s="339" t="s">
        <v>706</v>
      </c>
      <c r="D33" s="340" t="s">
        <v>72</v>
      </c>
      <c r="E33" s="340" t="s">
        <v>707</v>
      </c>
      <c r="F33" s="339" t="s">
        <v>705</v>
      </c>
      <c r="G33" s="339" t="s">
        <v>706</v>
      </c>
      <c r="H33" s="340" t="s">
        <v>72</v>
      </c>
      <c r="I33" s="340" t="s">
        <v>707</v>
      </c>
      <c r="J33" s="340" t="s">
        <v>705</v>
      </c>
      <c r="K33" s="340" t="s">
        <v>706</v>
      </c>
      <c r="L33" s="340" t="s">
        <v>72</v>
      </c>
      <c r="M33" s="340" t="s">
        <v>707</v>
      </c>
      <c r="N33" s="803"/>
      <c r="O33" s="803"/>
      <c r="P33" s="803"/>
      <c r="Q33" s="803"/>
      <c r="R33" s="803"/>
      <c r="S33" s="803"/>
      <c r="T33" s="803"/>
      <c r="U33" s="803"/>
      <c r="V33" s="803"/>
      <c r="W33" s="803"/>
      <c r="X33" s="803"/>
      <c r="Y33" s="803"/>
      <c r="Z33" s="803"/>
      <c r="AA33" s="803"/>
      <c r="AB33" s="803"/>
      <c r="AC33" s="803"/>
      <c r="AD33" s="803"/>
      <c r="AE33" s="803"/>
      <c r="AF33" s="803"/>
      <c r="AG33" s="803"/>
    </row>
    <row r="34" spans="1:33" s="160" customFormat="1" ht="30" customHeight="1">
      <c r="A34" s="342" t="s">
        <v>751</v>
      </c>
      <c r="B34" s="346"/>
      <c r="C34" s="343"/>
      <c r="D34" s="343"/>
      <c r="E34" s="364"/>
      <c r="F34" s="343"/>
      <c r="G34" s="343"/>
      <c r="H34" s="343"/>
      <c r="I34" s="364"/>
      <c r="J34" s="343"/>
      <c r="K34" s="343"/>
      <c r="L34" s="384"/>
      <c r="M34" s="36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5"/>
      <c r="AG34" s="385"/>
    </row>
    <row r="35" spans="1:33" s="160" customFormat="1" ht="30" customHeight="1">
      <c r="A35" s="351" t="s">
        <v>604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4"/>
      <c r="M35" s="352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86"/>
      <c r="AG35" s="386"/>
    </row>
    <row r="36" spans="1:33" s="160" customFormat="1" ht="30" customHeight="1">
      <c r="A36" s="351" t="s">
        <v>497</v>
      </c>
      <c r="B36" s="359">
        <v>7800</v>
      </c>
      <c r="C36" s="359">
        <v>9192</v>
      </c>
      <c r="D36" s="359">
        <v>10233</v>
      </c>
      <c r="E36" s="353">
        <f>D36/C36*100</f>
        <v>111.32506527415144</v>
      </c>
      <c r="F36" s="359"/>
      <c r="G36" s="359">
        <v>250</v>
      </c>
      <c r="H36" s="359">
        <v>250</v>
      </c>
      <c r="I36" s="388">
        <f>H36/G36*100</f>
        <v>100</v>
      </c>
      <c r="J36" s="359"/>
      <c r="K36" s="359"/>
      <c r="L36" s="359"/>
      <c r="M36" s="352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87"/>
      <c r="AG36" s="387"/>
    </row>
    <row r="37" spans="1:33" s="160" customFormat="1" ht="30" customHeight="1">
      <c r="A37" s="362" t="s">
        <v>495</v>
      </c>
      <c r="B37" s="359">
        <v>6000</v>
      </c>
      <c r="C37" s="359">
        <v>7147</v>
      </c>
      <c r="D37" s="359">
        <v>6221</v>
      </c>
      <c r="E37" s="353">
        <f>D37/C37*100</f>
        <v>87.04351476143837</v>
      </c>
      <c r="F37" s="359"/>
      <c r="G37" s="359">
        <v>6102</v>
      </c>
      <c r="H37" s="359">
        <v>6102</v>
      </c>
      <c r="I37" s="388">
        <f>H37/G37*100</f>
        <v>100</v>
      </c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87"/>
      <c r="AG37" s="387"/>
    </row>
    <row r="38" spans="1:33" s="160" customFormat="1" ht="30" customHeight="1">
      <c r="A38" s="362" t="s">
        <v>708</v>
      </c>
      <c r="B38" s="359"/>
      <c r="C38" s="359"/>
      <c r="D38" s="359"/>
      <c r="E38" s="359"/>
      <c r="F38" s="359"/>
      <c r="G38" s="359">
        <v>215</v>
      </c>
      <c r="H38" s="359">
        <v>215</v>
      </c>
      <c r="I38" s="388">
        <f>H38/G38*100</f>
        <v>100</v>
      </c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87"/>
      <c r="AG38" s="387"/>
    </row>
    <row r="39" spans="1:33" s="160" customFormat="1" ht="30" customHeight="1">
      <c r="A39" s="362" t="s">
        <v>709</v>
      </c>
      <c r="B39" s="359"/>
      <c r="C39" s="359"/>
      <c r="D39" s="359"/>
      <c r="E39" s="359"/>
      <c r="F39" s="359"/>
      <c r="G39" s="359">
        <v>800</v>
      </c>
      <c r="H39" s="359"/>
      <c r="I39" s="388"/>
      <c r="J39" s="359"/>
      <c r="K39" s="359"/>
      <c r="L39" s="359"/>
      <c r="M39" s="359"/>
      <c r="N39" s="359"/>
      <c r="O39" s="359"/>
      <c r="P39" s="359"/>
      <c r="Q39" s="366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87"/>
      <c r="AG39" s="387"/>
    </row>
    <row r="40" spans="1:33" s="160" customFormat="1" ht="30" customHeight="1" thickBot="1">
      <c r="A40" s="363" t="s">
        <v>620</v>
      </c>
      <c r="B40" s="366"/>
      <c r="C40" s="366"/>
      <c r="D40" s="366"/>
      <c r="E40" s="366"/>
      <c r="F40" s="366">
        <v>1364</v>
      </c>
      <c r="G40" s="366">
        <v>52769</v>
      </c>
      <c r="H40" s="366">
        <v>52768</v>
      </c>
      <c r="I40" s="389">
        <f aca="true" t="shared" si="8" ref="I40:I45">H40/G40*100</f>
        <v>99.99810494798082</v>
      </c>
      <c r="J40" s="366"/>
      <c r="K40" s="366"/>
      <c r="L40" s="366"/>
      <c r="M40" s="366"/>
      <c r="N40" s="366"/>
      <c r="O40" s="366">
        <v>11724</v>
      </c>
      <c r="P40" s="366"/>
      <c r="Q40" s="475"/>
      <c r="R40" s="366"/>
      <c r="S40" s="366"/>
      <c r="T40" s="366">
        <v>11723</v>
      </c>
      <c r="U40" s="366"/>
      <c r="V40" s="366"/>
      <c r="W40" s="366"/>
      <c r="X40" s="366"/>
      <c r="Y40" s="366"/>
      <c r="Z40" s="366"/>
      <c r="AA40" s="366"/>
      <c r="AB40" s="366"/>
      <c r="AC40" s="366"/>
      <c r="AD40" s="366"/>
      <c r="AE40" s="366"/>
      <c r="AF40" s="390"/>
      <c r="AG40" s="390"/>
    </row>
    <row r="41" spans="1:33" s="160" customFormat="1" ht="30" customHeight="1" thickBot="1">
      <c r="A41" s="368" t="s">
        <v>748</v>
      </c>
      <c r="B41" s="278">
        <f>SUM(B35:B40)</f>
        <v>13800</v>
      </c>
      <c r="C41" s="278">
        <f>SUM(C35:C40)</f>
        <v>16339</v>
      </c>
      <c r="D41" s="278">
        <f>SUM(D35:D40)</f>
        <v>16454</v>
      </c>
      <c r="E41" s="279">
        <f>D41/C41*100</f>
        <v>100.70383744415203</v>
      </c>
      <c r="F41" s="278">
        <f>SUM(F35:F40)</f>
        <v>1364</v>
      </c>
      <c r="G41" s="278">
        <f>SUM(G35:G40)</f>
        <v>60136</v>
      </c>
      <c r="H41" s="278">
        <f>SUM(H35:H40)</f>
        <v>59335</v>
      </c>
      <c r="I41" s="279">
        <f t="shared" si="8"/>
        <v>98.66801915657842</v>
      </c>
      <c r="J41" s="278"/>
      <c r="K41" s="278"/>
      <c r="L41" s="278"/>
      <c r="M41" s="278"/>
      <c r="N41" s="278"/>
      <c r="O41" s="278">
        <f>SUM(O35:O40)</f>
        <v>11724</v>
      </c>
      <c r="P41" s="278"/>
      <c r="Q41" s="278"/>
      <c r="R41" s="278"/>
      <c r="S41" s="278"/>
      <c r="T41" s="278">
        <f>SUM(T35:T40)</f>
        <v>11723</v>
      </c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328"/>
      <c r="AG41" s="328"/>
    </row>
    <row r="42" spans="1:33" s="160" customFormat="1" ht="30" customHeight="1" thickBot="1">
      <c r="A42" s="371" t="s">
        <v>581</v>
      </c>
      <c r="B42" s="364"/>
      <c r="C42" s="364"/>
      <c r="D42" s="364"/>
      <c r="E42" s="365"/>
      <c r="F42" s="364"/>
      <c r="G42" s="364">
        <v>1553</v>
      </c>
      <c r="H42" s="364">
        <v>1368</v>
      </c>
      <c r="I42" s="279">
        <f t="shared" si="8"/>
        <v>88.08757244043787</v>
      </c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91"/>
      <c r="AG42" s="391"/>
    </row>
    <row r="43" spans="1:33" s="160" customFormat="1" ht="30" customHeight="1" thickBot="1">
      <c r="A43" s="368" t="s">
        <v>582</v>
      </c>
      <c r="B43" s="278">
        <f>B42+B41</f>
        <v>13800</v>
      </c>
      <c r="C43" s="278">
        <f>C42+C41</f>
        <v>16339</v>
      </c>
      <c r="D43" s="278">
        <f>D42+D41</f>
        <v>16454</v>
      </c>
      <c r="E43" s="279">
        <f>D43/C43*100</f>
        <v>100.70383744415203</v>
      </c>
      <c r="F43" s="278">
        <f>F42+F41</f>
        <v>1364</v>
      </c>
      <c r="G43" s="278">
        <f>G42+G41</f>
        <v>61689</v>
      </c>
      <c r="H43" s="278">
        <f>H42+H41</f>
        <v>60703</v>
      </c>
      <c r="I43" s="279">
        <f t="shared" si="8"/>
        <v>98.4016599393733</v>
      </c>
      <c r="J43" s="278"/>
      <c r="K43" s="278"/>
      <c r="L43" s="278"/>
      <c r="M43" s="278"/>
      <c r="N43" s="278"/>
      <c r="O43" s="278">
        <f>O42+O41</f>
        <v>11724</v>
      </c>
      <c r="P43" s="278"/>
      <c r="Q43" s="278"/>
      <c r="R43" s="278"/>
      <c r="S43" s="278"/>
      <c r="T43" s="278">
        <f>T42+T41</f>
        <v>11723</v>
      </c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392"/>
      <c r="AG43" s="392"/>
    </row>
    <row r="44" spans="1:33" s="160" customFormat="1" ht="30" customHeight="1" thickBot="1">
      <c r="A44" s="371" t="s">
        <v>583</v>
      </c>
      <c r="B44" s="364"/>
      <c r="C44" s="364"/>
      <c r="D44" s="364"/>
      <c r="E44" s="365"/>
      <c r="F44" s="364">
        <v>1446035</v>
      </c>
      <c r="G44" s="364">
        <v>87130</v>
      </c>
      <c r="H44" s="364">
        <v>87130</v>
      </c>
      <c r="I44" s="365">
        <f t="shared" si="8"/>
        <v>100</v>
      </c>
      <c r="J44" s="364"/>
      <c r="K44" s="364"/>
      <c r="L44" s="364"/>
      <c r="M44" s="364"/>
      <c r="N44" s="364"/>
      <c r="O44" s="364"/>
      <c r="P44" s="364">
        <v>41195</v>
      </c>
      <c r="Q44" s="376"/>
      <c r="R44" s="364"/>
      <c r="S44" s="364"/>
      <c r="T44" s="364"/>
      <c r="U44" s="364"/>
      <c r="V44" s="364"/>
      <c r="W44" s="364"/>
      <c r="X44" s="364"/>
      <c r="Y44" s="364"/>
      <c r="Z44" s="364">
        <v>5750</v>
      </c>
      <c r="AA44" s="364">
        <v>5750</v>
      </c>
      <c r="AB44" s="364">
        <v>5750</v>
      </c>
      <c r="AC44" s="365">
        <f>AB44/AA44*100</f>
        <v>100</v>
      </c>
      <c r="AD44" s="364"/>
      <c r="AE44" s="364"/>
      <c r="AF44" s="391"/>
      <c r="AG44" s="391"/>
    </row>
    <row r="45" spans="1:33" s="160" customFormat="1" ht="30" customHeight="1" thickBot="1" thickTop="1">
      <c r="A45" s="377" t="s">
        <v>584</v>
      </c>
      <c r="B45" s="380">
        <f>B43+B44</f>
        <v>13800</v>
      </c>
      <c r="C45" s="380">
        <f>C43+C44</f>
        <v>16339</v>
      </c>
      <c r="D45" s="380">
        <f>D43+D44</f>
        <v>16454</v>
      </c>
      <c r="E45" s="379">
        <f>D45/C45*100</f>
        <v>100.70383744415203</v>
      </c>
      <c r="F45" s="380">
        <f>F43+F44</f>
        <v>1447399</v>
      </c>
      <c r="G45" s="380">
        <f>G43+G44</f>
        <v>148819</v>
      </c>
      <c r="H45" s="380">
        <f>H43+H44</f>
        <v>147833</v>
      </c>
      <c r="I45" s="379">
        <f t="shared" si="8"/>
        <v>99.33745019117183</v>
      </c>
      <c r="J45" s="380"/>
      <c r="K45" s="380"/>
      <c r="L45" s="380"/>
      <c r="M45" s="380"/>
      <c r="N45" s="380"/>
      <c r="O45" s="380">
        <f>O43+O44</f>
        <v>11724</v>
      </c>
      <c r="P45" s="380">
        <f>P43+P44</f>
        <v>41195</v>
      </c>
      <c r="Q45" s="380"/>
      <c r="R45" s="380"/>
      <c r="S45" s="380"/>
      <c r="T45" s="380">
        <f>T43+T44</f>
        <v>11723</v>
      </c>
      <c r="U45" s="380"/>
      <c r="V45" s="380"/>
      <c r="W45" s="380"/>
      <c r="X45" s="380"/>
      <c r="Y45" s="380"/>
      <c r="Z45" s="380">
        <f>Z43+Z44</f>
        <v>5750</v>
      </c>
      <c r="AA45" s="380">
        <f>AA43+AA44</f>
        <v>5750</v>
      </c>
      <c r="AB45" s="380">
        <f>AB43+AB44</f>
        <v>5750</v>
      </c>
      <c r="AC45" s="379">
        <f>AB45/AA45*100</f>
        <v>100</v>
      </c>
      <c r="AD45" s="380"/>
      <c r="AE45" s="380"/>
      <c r="AF45" s="393"/>
      <c r="AG45" s="394"/>
    </row>
    <row r="46" spans="1:33" s="160" customFormat="1" ht="17.25" customHeight="1" thickTop="1">
      <c r="A46" s="336"/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47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</row>
    <row r="47" spans="1:33" s="160" customFormat="1" ht="12.75">
      <c r="A47" s="336"/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</row>
    <row r="48" spans="1:33" s="160" customFormat="1" ht="17.25" customHeight="1">
      <c r="A48" s="336"/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</row>
    <row r="49" spans="1:33" s="160" customFormat="1" ht="12.75">
      <c r="A49" s="336"/>
      <c r="B49" s="336"/>
      <c r="C49" s="336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</row>
    <row r="50" spans="1:33" s="160" customFormat="1" ht="17.25" customHeight="1">
      <c r="A50" s="336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</row>
    <row r="51" spans="1:33" s="160" customFormat="1" ht="12.75">
      <c r="A51" s="336"/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</row>
    <row r="52" spans="1:33" s="160" customFormat="1" ht="17.25" customHeight="1">
      <c r="A52" s="336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</row>
    <row r="53" spans="1:33" s="160" customFormat="1" ht="12.75">
      <c r="A53" s="336"/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  <c r="S53" s="336"/>
      <c r="T53" s="336"/>
      <c r="U53" s="336"/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</row>
    <row r="54" spans="1:33" s="160" customFormat="1" ht="17.25" customHeight="1">
      <c r="A54" s="336"/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</row>
    <row r="55" spans="1:33" s="160" customFormat="1" ht="12.75">
      <c r="A55" s="336"/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</row>
    <row r="56" spans="1:33" s="160" customFormat="1" ht="17.25" customHeight="1">
      <c r="A56" s="336"/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</row>
    <row r="57" spans="1:33" s="160" customFormat="1" ht="12.75">
      <c r="A57" s="336"/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</row>
    <row r="58" spans="1:33" s="160" customFormat="1" ht="17.25" customHeight="1">
      <c r="A58" s="336"/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</row>
    <row r="59" spans="1:33" s="160" customFormat="1" ht="12.75">
      <c r="A59" s="336"/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  <c r="S59" s="336"/>
      <c r="T59" s="336"/>
      <c r="U59" s="336"/>
      <c r="V59" s="336"/>
      <c r="W59" s="336"/>
      <c r="X59" s="336"/>
      <c r="Y59" s="336"/>
      <c r="Z59" s="336"/>
      <c r="AA59" s="336"/>
      <c r="AB59" s="336"/>
      <c r="AC59" s="336"/>
      <c r="AD59" s="336"/>
      <c r="AE59" s="336"/>
      <c r="AF59" s="336"/>
      <c r="AG59" s="336"/>
    </row>
    <row r="60" spans="1:33" s="160" customFormat="1" ht="17.25" customHeight="1">
      <c r="A60" s="336"/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36"/>
      <c r="Y60" s="336"/>
      <c r="Z60" s="336"/>
      <c r="AA60" s="336"/>
      <c r="AB60" s="336"/>
      <c r="AC60" s="336"/>
      <c r="AD60" s="336"/>
      <c r="AE60" s="336"/>
      <c r="AF60" s="336"/>
      <c r="AG60" s="336"/>
    </row>
    <row r="61" s="160" customFormat="1" ht="12.75"/>
    <row r="62" s="160" customFormat="1" ht="17.25" customHeight="1"/>
    <row r="63" s="160" customFormat="1" ht="12.75"/>
    <row r="64" s="160" customFormat="1" ht="17.25" customHeight="1"/>
    <row r="65" s="160" customFormat="1" ht="12.75"/>
    <row r="66" s="160" customFormat="1" ht="17.25" customHeight="1"/>
    <row r="67" s="160" customFormat="1" ht="12.75"/>
    <row r="68" s="160" customFormat="1" ht="17.25" customHeight="1"/>
    <row r="69" s="160" customFormat="1" ht="12.75"/>
    <row r="70" s="160" customFormat="1" ht="17.25" customHeight="1"/>
    <row r="71" s="160" customFormat="1" ht="12.75"/>
    <row r="72" s="160" customFormat="1" ht="17.25" customHeight="1"/>
    <row r="73" s="160" customFormat="1" ht="12.75"/>
    <row r="74" s="160" customFormat="1" ht="17.25" customHeight="1"/>
    <row r="75" s="160" customFormat="1" ht="12.75"/>
    <row r="76" s="160" customFormat="1" ht="17.25" customHeight="1"/>
    <row r="77" s="160" customFormat="1" ht="12.75"/>
    <row r="78" s="160" customFormat="1" ht="17.25" customHeight="1"/>
    <row r="79" s="160" customFormat="1" ht="12.75"/>
    <row r="80" s="160" customFormat="1" ht="17.25" customHeight="1"/>
    <row r="81" s="160" customFormat="1" ht="12.75"/>
    <row r="82" s="160" customFormat="1" ht="17.25" customHeight="1"/>
    <row r="83" s="160" customFormat="1" ht="12.75"/>
    <row r="84" s="160" customFormat="1" ht="17.25" customHeight="1"/>
    <row r="85" s="160" customFormat="1" ht="12.75"/>
    <row r="86" s="160" customFormat="1" ht="17.25" customHeight="1"/>
    <row r="87" s="160" customFormat="1" ht="12.75"/>
    <row r="88" s="160" customFormat="1" ht="17.25" customHeight="1"/>
    <row r="89" s="160" customFormat="1" ht="12.75"/>
    <row r="90" s="160" customFormat="1" ht="17.25" customHeight="1"/>
    <row r="91" s="160" customFormat="1" ht="12.75"/>
    <row r="92" s="160" customFormat="1" ht="17.25" customHeight="1"/>
    <row r="93" s="160" customFormat="1" ht="12.75"/>
    <row r="94" s="160" customFormat="1" ht="17.25" customHeight="1"/>
    <row r="95" s="160" customFormat="1" ht="12.75"/>
    <row r="96" s="160" customFormat="1" ht="17.25" customHeight="1"/>
    <row r="97" s="160" customFormat="1" ht="12.75"/>
    <row r="98" s="160" customFormat="1" ht="17.25" customHeight="1"/>
    <row r="99" s="160" customFormat="1" ht="12.75"/>
    <row r="100" s="160" customFormat="1" ht="17.25" customHeight="1"/>
    <row r="101" s="160" customFormat="1" ht="12.75"/>
    <row r="102" s="160" customFormat="1" ht="17.25" customHeight="1"/>
    <row r="103" s="160" customFormat="1" ht="12.75"/>
    <row r="104" s="160" customFormat="1" ht="17.25" customHeight="1"/>
    <row r="105" s="160" customFormat="1" ht="12.75"/>
    <row r="106" s="160" customFormat="1" ht="17.25" customHeight="1"/>
    <row r="107" s="160" customFormat="1" ht="12.75"/>
    <row r="108" s="160" customFormat="1" ht="17.25" customHeight="1"/>
    <row r="109" s="160" customFormat="1" ht="12.75"/>
    <row r="110" s="160" customFormat="1" ht="17.25" customHeight="1"/>
    <row r="111" s="160" customFormat="1" ht="12.75"/>
    <row r="112" s="160" customFormat="1" ht="17.25" customHeight="1"/>
    <row r="113" s="160" customFormat="1" ht="12.75"/>
  </sheetData>
  <sheetProtection/>
  <mergeCells count="61">
    <mergeCell ref="P32:P33"/>
    <mergeCell ref="E9:E11"/>
    <mergeCell ref="J30:M32"/>
    <mergeCell ref="R32:R33"/>
    <mergeCell ref="N30:Y30"/>
    <mergeCell ref="F30:I32"/>
    <mergeCell ref="W32:W33"/>
    <mergeCell ref="U32:U33"/>
    <mergeCell ref="X32:X33"/>
    <mergeCell ref="N32:N33"/>
    <mergeCell ref="O32:O33"/>
    <mergeCell ref="F7:AC7"/>
    <mergeCell ref="G10:G11"/>
    <mergeCell ref="J8:M9"/>
    <mergeCell ref="F10:F11"/>
    <mergeCell ref="B9:B11"/>
    <mergeCell ref="N9:Q10"/>
    <mergeCell ref="R9:U10"/>
    <mergeCell ref="J10:J11"/>
    <mergeCell ref="B6:E8"/>
    <mergeCell ref="AD30:AG31"/>
    <mergeCell ref="AF32:AF33"/>
    <mergeCell ref="AG32:AG33"/>
    <mergeCell ref="AE32:AE33"/>
    <mergeCell ref="AC32:AC33"/>
    <mergeCell ref="Z32:Z33"/>
    <mergeCell ref="AA32:AA33"/>
    <mergeCell ref="A3:AG3"/>
    <mergeCell ref="AB5:AC5"/>
    <mergeCell ref="AF27:AG27"/>
    <mergeCell ref="Z29:AG29"/>
    <mergeCell ref="B29:E29"/>
    <mergeCell ref="D9:D11"/>
    <mergeCell ref="I10:I11"/>
    <mergeCell ref="A6:A11"/>
    <mergeCell ref="C9:C11"/>
    <mergeCell ref="Z30:AC31"/>
    <mergeCell ref="K10:K11"/>
    <mergeCell ref="F6:AC6"/>
    <mergeCell ref="V31:Y31"/>
    <mergeCell ref="R31:U31"/>
    <mergeCell ref="V9:Y10"/>
    <mergeCell ref="A28:A33"/>
    <mergeCell ref="B30:E32"/>
    <mergeCell ref="Y32:Y33"/>
    <mergeCell ref="N31:Q31"/>
    <mergeCell ref="S32:S33"/>
    <mergeCell ref="M10:M11"/>
    <mergeCell ref="Q32:Q33"/>
    <mergeCell ref="V32:V33"/>
    <mergeCell ref="B28:AG28"/>
    <mergeCell ref="AD8:AG10"/>
    <mergeCell ref="AB32:AB33"/>
    <mergeCell ref="T32:T33"/>
    <mergeCell ref="AD32:AD33"/>
    <mergeCell ref="L10:L11"/>
    <mergeCell ref="Z9:AC10"/>
    <mergeCell ref="F29:Y29"/>
    <mergeCell ref="F8:I9"/>
    <mergeCell ref="H10:H11"/>
    <mergeCell ref="N8:AC8"/>
  </mergeCells>
  <printOptions horizontalCentered="1" verticalCentered="1"/>
  <pageMargins left="0.3937007874015748" right="0.3937007874015748" top="0.6299212598425197" bottom="0.6299212598425197" header="0.5118110236220472" footer="0.5118110236220472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54.140625" style="157" customWidth="1"/>
    <col min="2" max="4" width="12.8515625" style="157" customWidth="1"/>
    <col min="5" max="5" width="8.7109375" style="157" customWidth="1"/>
    <col min="6" max="8" width="12.8515625" style="157" customWidth="1"/>
    <col min="9" max="9" width="8.7109375" style="157" customWidth="1"/>
    <col min="10" max="12" width="12.8515625" style="157" customWidth="1"/>
    <col min="13" max="13" width="8.7109375" style="157" customWidth="1"/>
    <col min="14" max="16" width="12.8515625" style="157" customWidth="1"/>
    <col min="17" max="17" width="8.7109375" style="157" customWidth="1"/>
    <col min="18" max="20" width="12.8515625" style="157" customWidth="1"/>
    <col min="21" max="21" width="8.7109375" style="157" customWidth="1"/>
    <col min="22" max="24" width="12.8515625" style="157" customWidth="1"/>
    <col min="25" max="25" width="8.7109375" style="157" customWidth="1"/>
    <col min="26" max="28" width="12.8515625" style="157" customWidth="1"/>
    <col min="29" max="29" width="8.7109375" style="157" customWidth="1"/>
    <col min="30" max="30" width="11.8515625" style="157" customWidth="1"/>
    <col min="31" max="31" width="11.421875" style="157" customWidth="1"/>
    <col min="32" max="16384" width="10.421875" style="157" customWidth="1"/>
  </cols>
  <sheetData>
    <row r="1" spans="1:33" ht="12.75">
      <c r="A1" s="395" t="s">
        <v>772</v>
      </c>
      <c r="B1" s="395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12.75">
      <c r="A2" s="395"/>
      <c r="B2" s="395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ht="12.75">
      <c r="A3" s="395"/>
      <c r="B3" s="395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ht="12.75">
      <c r="A4" s="395"/>
      <c r="B4" s="395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ht="34.5" customHeight="1">
      <c r="A5" s="827" t="s">
        <v>466</v>
      </c>
      <c r="B5" s="827"/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824"/>
      <c r="O5" s="824"/>
      <c r="P5" s="824"/>
      <c r="Q5" s="824"/>
      <c r="R5" s="824"/>
      <c r="S5" s="824"/>
      <c r="T5" s="824"/>
      <c r="U5" s="824"/>
      <c r="V5" s="824"/>
      <c r="W5" s="824"/>
      <c r="X5" s="824"/>
      <c r="Y5" s="824"/>
      <c r="Z5" s="824"/>
      <c r="AA5" s="824"/>
      <c r="AB5" s="824"/>
      <c r="AC5" s="824"/>
      <c r="AD5" s="160"/>
      <c r="AE5" s="160"/>
      <c r="AF5" s="160"/>
      <c r="AG5" s="160"/>
    </row>
    <row r="6" spans="1:33" ht="34.5" customHeight="1">
      <c r="A6" s="396"/>
      <c r="B6" s="396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160"/>
      <c r="AE6" s="160"/>
      <c r="AF6" s="160"/>
      <c r="AG6" s="160"/>
    </row>
    <row r="7" spans="1:33" ht="15.75" customHeight="1" thickBot="1">
      <c r="A7" s="397"/>
      <c r="B7" s="397"/>
      <c r="C7" s="397"/>
      <c r="D7" s="397"/>
      <c r="E7" s="397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847" t="s">
        <v>587</v>
      </c>
      <c r="AC7" s="847"/>
      <c r="AD7" s="847"/>
      <c r="AE7" s="847"/>
      <c r="AF7" s="847"/>
      <c r="AG7" s="847"/>
    </row>
    <row r="8" spans="1:33" ht="30" customHeight="1" thickBot="1">
      <c r="A8" s="828" t="s">
        <v>597</v>
      </c>
      <c r="B8" s="848" t="s">
        <v>744</v>
      </c>
      <c r="C8" s="849"/>
      <c r="D8" s="849"/>
      <c r="E8" s="850"/>
      <c r="F8" s="840" t="s">
        <v>599</v>
      </c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841"/>
      <c r="R8" s="841"/>
      <c r="S8" s="841"/>
      <c r="T8" s="841"/>
      <c r="U8" s="841"/>
      <c r="V8" s="841"/>
      <c r="W8" s="841"/>
      <c r="X8" s="841"/>
      <c r="Y8" s="841"/>
      <c r="Z8" s="841"/>
      <c r="AA8" s="841"/>
      <c r="AB8" s="841"/>
      <c r="AC8" s="841"/>
      <c r="AD8" s="841"/>
      <c r="AE8" s="841"/>
      <c r="AF8" s="841"/>
      <c r="AG8" s="842"/>
    </row>
    <row r="9" spans="1:33" ht="30" customHeight="1" thickBot="1">
      <c r="A9" s="828"/>
      <c r="B9" s="848"/>
      <c r="C9" s="849"/>
      <c r="D9" s="849"/>
      <c r="E9" s="850"/>
      <c r="F9" s="840" t="s">
        <v>725</v>
      </c>
      <c r="G9" s="841"/>
      <c r="H9" s="841"/>
      <c r="I9" s="841"/>
      <c r="J9" s="841"/>
      <c r="K9" s="841"/>
      <c r="L9" s="841"/>
      <c r="M9" s="841"/>
      <c r="N9" s="841"/>
      <c r="O9" s="841"/>
      <c r="P9" s="841"/>
      <c r="Q9" s="841"/>
      <c r="R9" s="841"/>
      <c r="S9" s="841"/>
      <c r="T9" s="841"/>
      <c r="U9" s="841"/>
      <c r="V9" s="841"/>
      <c r="W9" s="841"/>
      <c r="X9" s="841"/>
      <c r="Y9" s="841"/>
      <c r="Z9" s="841"/>
      <c r="AA9" s="841"/>
      <c r="AB9" s="841"/>
      <c r="AC9" s="841"/>
      <c r="AD9" s="841"/>
      <c r="AE9" s="841"/>
      <c r="AF9" s="841"/>
      <c r="AG9" s="842"/>
    </row>
    <row r="10" spans="1:33" ht="30" customHeight="1" thickBot="1">
      <c r="A10" s="828"/>
      <c r="B10" s="837"/>
      <c r="C10" s="836"/>
      <c r="D10" s="836"/>
      <c r="E10" s="839"/>
      <c r="F10" s="851" t="s">
        <v>746</v>
      </c>
      <c r="G10" s="852"/>
      <c r="H10" s="852"/>
      <c r="I10" s="853"/>
      <c r="J10" s="837" t="s">
        <v>726</v>
      </c>
      <c r="K10" s="836"/>
      <c r="L10" s="836"/>
      <c r="M10" s="839"/>
      <c r="N10" s="837" t="s">
        <v>498</v>
      </c>
      <c r="O10" s="836"/>
      <c r="P10" s="836"/>
      <c r="Q10" s="839"/>
      <c r="R10" s="840" t="s">
        <v>752</v>
      </c>
      <c r="S10" s="841"/>
      <c r="T10" s="841"/>
      <c r="U10" s="841"/>
      <c r="V10" s="841"/>
      <c r="W10" s="841"/>
      <c r="X10" s="841"/>
      <c r="Y10" s="841"/>
      <c r="Z10" s="841"/>
      <c r="AA10" s="841"/>
      <c r="AB10" s="841"/>
      <c r="AC10" s="841"/>
      <c r="AD10" s="841"/>
      <c r="AE10" s="841"/>
      <c r="AF10" s="841"/>
      <c r="AG10" s="842"/>
    </row>
    <row r="11" spans="1:33" ht="30" customHeight="1" thickBot="1">
      <c r="A11" s="829"/>
      <c r="B11" s="831" t="s">
        <v>705</v>
      </c>
      <c r="C11" s="831" t="s">
        <v>706</v>
      </c>
      <c r="D11" s="846" t="s">
        <v>72</v>
      </c>
      <c r="E11" s="846" t="s">
        <v>707</v>
      </c>
      <c r="F11" s="831" t="s">
        <v>705</v>
      </c>
      <c r="G11" s="833" t="s">
        <v>706</v>
      </c>
      <c r="H11" s="846" t="s">
        <v>72</v>
      </c>
      <c r="I11" s="846" t="s">
        <v>707</v>
      </c>
      <c r="J11" s="831" t="s">
        <v>705</v>
      </c>
      <c r="K11" s="833" t="s">
        <v>706</v>
      </c>
      <c r="L11" s="846" t="s">
        <v>72</v>
      </c>
      <c r="M11" s="846" t="s">
        <v>707</v>
      </c>
      <c r="N11" s="831" t="s">
        <v>705</v>
      </c>
      <c r="O11" s="833" t="s">
        <v>706</v>
      </c>
      <c r="P11" s="846" t="s">
        <v>72</v>
      </c>
      <c r="Q11" s="846" t="s">
        <v>707</v>
      </c>
      <c r="R11" s="837" t="s">
        <v>753</v>
      </c>
      <c r="S11" s="836"/>
      <c r="T11" s="836"/>
      <c r="U11" s="838"/>
      <c r="V11" s="835" t="s">
        <v>729</v>
      </c>
      <c r="W11" s="836"/>
      <c r="X11" s="836"/>
      <c r="Y11" s="836"/>
      <c r="Z11" s="837" t="s">
        <v>754</v>
      </c>
      <c r="AA11" s="836"/>
      <c r="AB11" s="836"/>
      <c r="AC11" s="839"/>
      <c r="AD11" s="843" t="s">
        <v>737</v>
      </c>
      <c r="AE11" s="844"/>
      <c r="AF11" s="844"/>
      <c r="AG11" s="845"/>
    </row>
    <row r="12" spans="1:33" ht="30" customHeight="1" thickBot="1">
      <c r="A12" s="830"/>
      <c r="B12" s="832"/>
      <c r="C12" s="832"/>
      <c r="D12" s="832"/>
      <c r="E12" s="832"/>
      <c r="F12" s="832"/>
      <c r="G12" s="834"/>
      <c r="H12" s="832"/>
      <c r="I12" s="832"/>
      <c r="J12" s="832"/>
      <c r="K12" s="834"/>
      <c r="L12" s="832"/>
      <c r="M12" s="832"/>
      <c r="N12" s="832"/>
      <c r="O12" s="834"/>
      <c r="P12" s="832"/>
      <c r="Q12" s="832"/>
      <c r="R12" s="548" t="s">
        <v>705</v>
      </c>
      <c r="S12" s="548" t="s">
        <v>706</v>
      </c>
      <c r="T12" s="548" t="s">
        <v>72</v>
      </c>
      <c r="U12" s="548" t="s">
        <v>707</v>
      </c>
      <c r="V12" s="548" t="s">
        <v>705</v>
      </c>
      <c r="W12" s="548" t="s">
        <v>706</v>
      </c>
      <c r="X12" s="548" t="s">
        <v>72</v>
      </c>
      <c r="Y12" s="548" t="s">
        <v>707</v>
      </c>
      <c r="Z12" s="547" t="s">
        <v>705</v>
      </c>
      <c r="AA12" s="547" t="s">
        <v>706</v>
      </c>
      <c r="AB12" s="548" t="s">
        <v>72</v>
      </c>
      <c r="AC12" s="548" t="s">
        <v>707</v>
      </c>
      <c r="AD12" s="549" t="s">
        <v>705</v>
      </c>
      <c r="AE12" s="549" t="s">
        <v>706</v>
      </c>
      <c r="AF12" s="549" t="s">
        <v>72</v>
      </c>
      <c r="AG12" s="549" t="s">
        <v>707</v>
      </c>
    </row>
    <row r="13" spans="1:33" ht="30" customHeight="1" thickBot="1">
      <c r="A13" s="550" t="s">
        <v>605</v>
      </c>
      <c r="B13" s="551">
        <f aca="true" t="shared" si="0" ref="B13:D17">F13+J13+N13+R13+V13+Z13</f>
        <v>1000</v>
      </c>
      <c r="C13" s="551">
        <f t="shared" si="0"/>
        <v>2629</v>
      </c>
      <c r="D13" s="551">
        <f t="shared" si="0"/>
        <v>2072</v>
      </c>
      <c r="E13" s="552">
        <f aca="true" t="shared" si="1" ref="E13:E18">D13/C13*100</f>
        <v>78.81323697223279</v>
      </c>
      <c r="F13" s="551"/>
      <c r="G13" s="551"/>
      <c r="H13" s="551"/>
      <c r="I13" s="551"/>
      <c r="J13" s="551"/>
      <c r="K13" s="551"/>
      <c r="L13" s="551"/>
      <c r="M13" s="551"/>
      <c r="N13" s="551">
        <v>1000</v>
      </c>
      <c r="O13" s="551">
        <v>2629</v>
      </c>
      <c r="P13" s="551">
        <v>2072</v>
      </c>
      <c r="Q13" s="552">
        <f aca="true" t="shared" si="2" ref="Q13:Q18">P13/O13*100</f>
        <v>78.81323697223279</v>
      </c>
      <c r="R13" s="553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5"/>
      <c r="AE13" s="555"/>
      <c r="AF13" s="555"/>
      <c r="AG13" s="555"/>
    </row>
    <row r="14" spans="1:33" ht="30" customHeight="1" thickBot="1">
      <c r="A14" s="550" t="s">
        <v>607</v>
      </c>
      <c r="B14" s="551">
        <f t="shared" si="0"/>
        <v>1200</v>
      </c>
      <c r="C14" s="551">
        <f t="shared" si="0"/>
        <v>1200</v>
      </c>
      <c r="D14" s="551">
        <f t="shared" si="0"/>
        <v>58</v>
      </c>
      <c r="E14" s="552">
        <f t="shared" si="1"/>
        <v>4.833333333333333</v>
      </c>
      <c r="F14" s="551"/>
      <c r="G14" s="551"/>
      <c r="H14" s="551"/>
      <c r="I14" s="551"/>
      <c r="J14" s="551"/>
      <c r="K14" s="551"/>
      <c r="L14" s="551"/>
      <c r="M14" s="551"/>
      <c r="N14" s="551">
        <v>1200</v>
      </c>
      <c r="O14" s="551">
        <v>1200</v>
      </c>
      <c r="P14" s="551">
        <v>58</v>
      </c>
      <c r="Q14" s="552">
        <f t="shared" si="2"/>
        <v>4.833333333333333</v>
      </c>
      <c r="R14" s="551"/>
      <c r="S14" s="551"/>
      <c r="T14" s="551"/>
      <c r="U14" s="551"/>
      <c r="V14" s="551"/>
      <c r="W14" s="551"/>
      <c r="X14" s="551"/>
      <c r="Y14" s="551"/>
      <c r="Z14" s="551"/>
      <c r="AA14" s="551"/>
      <c r="AB14" s="551"/>
      <c r="AC14" s="551"/>
      <c r="AD14" s="555"/>
      <c r="AE14" s="555"/>
      <c r="AF14" s="555"/>
      <c r="AG14" s="555"/>
    </row>
    <row r="15" spans="1:33" ht="30" customHeight="1" thickBot="1">
      <c r="A15" s="550" t="s">
        <v>576</v>
      </c>
      <c r="B15" s="551">
        <f t="shared" si="0"/>
        <v>600</v>
      </c>
      <c r="C15" s="551">
        <f t="shared" si="0"/>
        <v>1100</v>
      </c>
      <c r="D15" s="551">
        <f t="shared" si="0"/>
        <v>1148</v>
      </c>
      <c r="E15" s="552">
        <f t="shared" si="1"/>
        <v>104.36363636363637</v>
      </c>
      <c r="F15" s="551"/>
      <c r="G15" s="551">
        <v>110</v>
      </c>
      <c r="H15" s="551">
        <v>104</v>
      </c>
      <c r="I15" s="552">
        <f>H15/G15*100</f>
        <v>94.54545454545455</v>
      </c>
      <c r="J15" s="551"/>
      <c r="K15" s="551">
        <v>30</v>
      </c>
      <c r="L15" s="551">
        <v>25</v>
      </c>
      <c r="M15" s="552">
        <f>L15/K15*100</f>
        <v>83.33333333333334</v>
      </c>
      <c r="N15" s="551">
        <v>600</v>
      </c>
      <c r="O15" s="551">
        <v>960</v>
      </c>
      <c r="P15" s="551">
        <v>1019</v>
      </c>
      <c r="Q15" s="552">
        <f t="shared" si="2"/>
        <v>106.14583333333334</v>
      </c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5"/>
      <c r="AE15" s="555"/>
      <c r="AF15" s="555"/>
      <c r="AG15" s="555"/>
    </row>
    <row r="16" spans="1:33" ht="30" customHeight="1" thickBot="1">
      <c r="A16" s="550" t="s">
        <v>577</v>
      </c>
      <c r="B16" s="551">
        <f t="shared" si="0"/>
        <v>2600</v>
      </c>
      <c r="C16" s="551">
        <f t="shared" si="0"/>
        <v>1800</v>
      </c>
      <c r="D16" s="551">
        <f t="shared" si="0"/>
        <v>757</v>
      </c>
      <c r="E16" s="552">
        <f t="shared" si="1"/>
        <v>42.05555555555556</v>
      </c>
      <c r="F16" s="551"/>
      <c r="G16" s="551"/>
      <c r="H16" s="551"/>
      <c r="I16" s="551"/>
      <c r="J16" s="551"/>
      <c r="K16" s="551"/>
      <c r="L16" s="551"/>
      <c r="M16" s="551"/>
      <c r="N16" s="551">
        <v>1000</v>
      </c>
      <c r="O16" s="551">
        <v>920</v>
      </c>
      <c r="P16" s="551">
        <v>526</v>
      </c>
      <c r="Q16" s="552">
        <f t="shared" si="2"/>
        <v>57.173913043478265</v>
      </c>
      <c r="R16" s="551"/>
      <c r="S16" s="551"/>
      <c r="T16" s="551"/>
      <c r="U16" s="551"/>
      <c r="V16" s="551">
        <v>1000</v>
      </c>
      <c r="W16" s="551">
        <v>280</v>
      </c>
      <c r="X16" s="551"/>
      <c r="Y16" s="556"/>
      <c r="Z16" s="551">
        <v>600</v>
      </c>
      <c r="AA16" s="551">
        <v>600</v>
      </c>
      <c r="AB16" s="551">
        <v>231</v>
      </c>
      <c r="AC16" s="552">
        <f>AB16/AA16*100</f>
        <v>38.5</v>
      </c>
      <c r="AD16" s="555"/>
      <c r="AE16" s="555"/>
      <c r="AF16" s="557"/>
      <c r="AG16" s="555"/>
    </row>
    <row r="17" spans="1:33" ht="30" customHeight="1" thickBot="1">
      <c r="A17" s="550" t="s">
        <v>755</v>
      </c>
      <c r="B17" s="551">
        <f>F17+J17+N17+R17+V17+Z17</f>
        <v>430</v>
      </c>
      <c r="C17" s="551">
        <f>G17+K17+O17+S17+W17+AA17</f>
        <v>430</v>
      </c>
      <c r="D17" s="551">
        <f t="shared" si="0"/>
        <v>169</v>
      </c>
      <c r="E17" s="552">
        <f t="shared" si="1"/>
        <v>39.30232558139535</v>
      </c>
      <c r="F17" s="551">
        <v>25</v>
      </c>
      <c r="G17" s="551">
        <v>25</v>
      </c>
      <c r="H17" s="551">
        <v>18</v>
      </c>
      <c r="I17" s="552">
        <f>H17/G17*100</f>
        <v>72</v>
      </c>
      <c r="J17" s="551">
        <v>10</v>
      </c>
      <c r="K17" s="551">
        <v>10</v>
      </c>
      <c r="L17" s="551">
        <v>4</v>
      </c>
      <c r="M17" s="552">
        <f>L17/K17*100</f>
        <v>40</v>
      </c>
      <c r="N17" s="551">
        <v>395</v>
      </c>
      <c r="O17" s="551">
        <v>395</v>
      </c>
      <c r="P17" s="551">
        <v>147</v>
      </c>
      <c r="Q17" s="552">
        <f t="shared" si="2"/>
        <v>37.21518987341772</v>
      </c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5"/>
      <c r="AE17" s="555"/>
      <c r="AF17" s="555"/>
      <c r="AG17" s="555"/>
    </row>
    <row r="18" spans="1:33" ht="30" customHeight="1" thickBot="1">
      <c r="A18" s="550" t="s">
        <v>619</v>
      </c>
      <c r="B18" s="551">
        <f>F18+J18+N18+R18+V18+Z18</f>
        <v>380000</v>
      </c>
      <c r="C18" s="551">
        <f>G18+K18+O18+S18+W18+AA18+AE18</f>
        <v>397307</v>
      </c>
      <c r="D18" s="551">
        <f>H18+L18+P18+T18+X18+AB18+AF18</f>
        <v>395843</v>
      </c>
      <c r="E18" s="552">
        <f t="shared" si="1"/>
        <v>99.63151920303443</v>
      </c>
      <c r="F18" s="551">
        <v>251736</v>
      </c>
      <c r="G18" s="551">
        <v>252059</v>
      </c>
      <c r="H18" s="551">
        <v>251713</v>
      </c>
      <c r="I18" s="552">
        <f>H18/G18*100</f>
        <v>99.86273055118048</v>
      </c>
      <c r="J18" s="551">
        <v>65652</v>
      </c>
      <c r="K18" s="551">
        <v>65383</v>
      </c>
      <c r="L18" s="551">
        <v>64995</v>
      </c>
      <c r="M18" s="552">
        <f>L18/K18*100</f>
        <v>99.40657357417065</v>
      </c>
      <c r="N18" s="551">
        <v>62612</v>
      </c>
      <c r="O18" s="551">
        <v>78612</v>
      </c>
      <c r="P18" s="551">
        <v>77998</v>
      </c>
      <c r="Q18" s="552">
        <f t="shared" si="2"/>
        <v>99.21894876100342</v>
      </c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5"/>
      <c r="AE18" s="558">
        <v>1253</v>
      </c>
      <c r="AF18" s="558">
        <v>1137</v>
      </c>
      <c r="AG18" s="556">
        <f>AF18/AE18*100</f>
        <v>90.74221867517956</v>
      </c>
    </row>
    <row r="19" spans="1:33" ht="30" customHeight="1" thickBot="1">
      <c r="A19" s="550" t="s">
        <v>756</v>
      </c>
      <c r="B19" s="551">
        <f>F19+J19+N19+R19+V19+Z19</f>
        <v>9285</v>
      </c>
      <c r="C19" s="551"/>
      <c r="D19" s="551"/>
      <c r="E19" s="552"/>
      <c r="F19" s="551"/>
      <c r="G19" s="551"/>
      <c r="H19" s="551"/>
      <c r="I19" s="552"/>
      <c r="J19" s="551"/>
      <c r="K19" s="551"/>
      <c r="L19" s="551"/>
      <c r="M19" s="552"/>
      <c r="N19" s="551">
        <v>9285</v>
      </c>
      <c r="O19" s="551"/>
      <c r="P19" s="551"/>
      <c r="Q19" s="552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5"/>
      <c r="AE19" s="558"/>
      <c r="AF19" s="558"/>
      <c r="AG19" s="556"/>
    </row>
    <row r="20" spans="1:33" ht="30" customHeight="1" thickBot="1">
      <c r="A20" s="550" t="s">
        <v>593</v>
      </c>
      <c r="B20" s="551">
        <f>F20+J20+N20+R20+V20+Z20</f>
        <v>22986</v>
      </c>
      <c r="C20" s="551">
        <f>G20+K20+O20+S20+W20+AA20+AE20</f>
        <v>22686</v>
      </c>
      <c r="D20" s="551">
        <f>H20+L20+P20+T20+X20+AB20+AF20</f>
        <v>19122</v>
      </c>
      <c r="E20" s="552">
        <f>D20/C20*100</f>
        <v>84.28987040465485</v>
      </c>
      <c r="F20" s="551">
        <v>18119</v>
      </c>
      <c r="G20" s="551">
        <v>17647</v>
      </c>
      <c r="H20" s="551">
        <v>15208</v>
      </c>
      <c r="I20" s="552">
        <f>H20/G20*100</f>
        <v>86.17895392984643</v>
      </c>
      <c r="J20" s="551">
        <v>4417</v>
      </c>
      <c r="K20" s="551">
        <v>4289</v>
      </c>
      <c r="L20" s="551">
        <v>3683</v>
      </c>
      <c r="M20" s="552">
        <f>L20/K20*100</f>
        <v>85.8708323618559</v>
      </c>
      <c r="N20" s="551">
        <v>450</v>
      </c>
      <c r="O20" s="551">
        <v>450</v>
      </c>
      <c r="P20" s="551"/>
      <c r="Q20" s="552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5"/>
      <c r="AE20" s="558">
        <v>300</v>
      </c>
      <c r="AF20" s="558">
        <v>231</v>
      </c>
      <c r="AG20" s="556">
        <f>AF20/AE20*100</f>
        <v>77</v>
      </c>
    </row>
    <row r="21" spans="1:33" ht="30" customHeight="1" thickBot="1">
      <c r="A21" s="559" t="s">
        <v>757</v>
      </c>
      <c r="B21" s="551">
        <f>F21+J21+N21+R21+V21+Z21</f>
        <v>13030</v>
      </c>
      <c r="C21" s="551"/>
      <c r="D21" s="551"/>
      <c r="E21" s="552"/>
      <c r="F21" s="554"/>
      <c r="G21" s="554"/>
      <c r="H21" s="554"/>
      <c r="I21" s="554"/>
      <c r="J21" s="554"/>
      <c r="K21" s="554"/>
      <c r="L21" s="554"/>
      <c r="M21" s="552"/>
      <c r="N21" s="554">
        <v>13030</v>
      </c>
      <c r="O21" s="554"/>
      <c r="P21" s="554"/>
      <c r="Q21" s="552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5"/>
      <c r="AE21" s="555"/>
      <c r="AF21" s="555"/>
      <c r="AG21" s="556"/>
    </row>
    <row r="22" spans="1:33" ht="30" customHeight="1" thickBot="1">
      <c r="A22" s="560" t="s">
        <v>758</v>
      </c>
      <c r="B22" s="551"/>
      <c r="C22" s="551">
        <f aca="true" t="shared" si="3" ref="C22:C32">G22+K22+O22+S22+W22+AA22</f>
        <v>1168</v>
      </c>
      <c r="D22" s="551">
        <f aca="true" t="shared" si="4" ref="D22:D32">H22+L22+P22+T22+X22+AB22</f>
        <v>924</v>
      </c>
      <c r="E22" s="552">
        <f aca="true" t="shared" si="5" ref="E22:E35">D22/C22*100</f>
        <v>79.1095890410959</v>
      </c>
      <c r="F22" s="554"/>
      <c r="G22" s="554"/>
      <c r="H22" s="554"/>
      <c r="I22" s="554"/>
      <c r="J22" s="554"/>
      <c r="K22" s="554"/>
      <c r="L22" s="554"/>
      <c r="M22" s="552"/>
      <c r="N22" s="554"/>
      <c r="O22" s="554">
        <v>1168</v>
      </c>
      <c r="P22" s="554">
        <v>924</v>
      </c>
      <c r="Q22" s="552">
        <f>P22/O22*100</f>
        <v>79.1095890410959</v>
      </c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5"/>
      <c r="AE22" s="555"/>
      <c r="AF22" s="555"/>
      <c r="AG22" s="556"/>
    </row>
    <row r="23" spans="1:33" ht="30" customHeight="1" thickBot="1">
      <c r="A23" s="561" t="s">
        <v>759</v>
      </c>
      <c r="B23" s="551">
        <f aca="true" t="shared" si="6" ref="B23:B32">F23+J23+N23+R23+V23+Z23</f>
        <v>16193</v>
      </c>
      <c r="C23" s="551">
        <f t="shared" si="3"/>
        <v>11124</v>
      </c>
      <c r="D23" s="551">
        <f t="shared" si="4"/>
        <v>10773</v>
      </c>
      <c r="E23" s="552">
        <f t="shared" si="5"/>
        <v>96.84466019417476</v>
      </c>
      <c r="F23" s="562"/>
      <c r="G23" s="562"/>
      <c r="H23" s="562"/>
      <c r="I23" s="562"/>
      <c r="J23" s="562"/>
      <c r="K23" s="562"/>
      <c r="L23" s="562"/>
      <c r="M23" s="552"/>
      <c r="N23" s="562"/>
      <c r="O23" s="562"/>
      <c r="P23" s="562"/>
      <c r="Q23" s="552"/>
      <c r="R23" s="562"/>
      <c r="S23" s="562"/>
      <c r="T23" s="562"/>
      <c r="U23" s="562"/>
      <c r="V23" s="562"/>
      <c r="W23" s="562"/>
      <c r="X23" s="562"/>
      <c r="Y23" s="562"/>
      <c r="Z23" s="562">
        <v>16193</v>
      </c>
      <c r="AA23" s="562">
        <v>11124</v>
      </c>
      <c r="AB23" s="562">
        <v>10773</v>
      </c>
      <c r="AC23" s="556">
        <f>AB23/AA23*100</f>
        <v>96.84466019417476</v>
      </c>
      <c r="AD23" s="555"/>
      <c r="AE23" s="555"/>
      <c r="AF23" s="555"/>
      <c r="AG23" s="556"/>
    </row>
    <row r="24" spans="1:33" ht="30" customHeight="1" thickBot="1">
      <c r="A24" s="561" t="s">
        <v>273</v>
      </c>
      <c r="B24" s="551">
        <f t="shared" si="6"/>
        <v>65282</v>
      </c>
      <c r="C24" s="551">
        <f t="shared" si="3"/>
        <v>25033</v>
      </c>
      <c r="D24" s="551">
        <f t="shared" si="4"/>
        <v>24652</v>
      </c>
      <c r="E24" s="552">
        <f t="shared" si="5"/>
        <v>98.47800902808294</v>
      </c>
      <c r="F24" s="562"/>
      <c r="G24" s="562"/>
      <c r="H24" s="562"/>
      <c r="I24" s="562"/>
      <c r="J24" s="562"/>
      <c r="K24" s="562"/>
      <c r="L24" s="562"/>
      <c r="M24" s="552"/>
      <c r="N24" s="562"/>
      <c r="O24" s="562"/>
      <c r="P24" s="562"/>
      <c r="Q24" s="552"/>
      <c r="R24" s="562"/>
      <c r="S24" s="562"/>
      <c r="T24" s="562"/>
      <c r="U24" s="562"/>
      <c r="V24" s="562"/>
      <c r="W24" s="562"/>
      <c r="X24" s="562"/>
      <c r="Y24" s="562"/>
      <c r="Z24" s="562">
        <v>65282</v>
      </c>
      <c r="AA24" s="562">
        <v>25033</v>
      </c>
      <c r="AB24" s="562">
        <v>24652</v>
      </c>
      <c r="AC24" s="556">
        <f>AB24/AA24*100</f>
        <v>98.47800902808294</v>
      </c>
      <c r="AD24" s="555"/>
      <c r="AE24" s="555"/>
      <c r="AF24" s="555"/>
      <c r="AG24" s="556"/>
    </row>
    <row r="25" spans="1:33" ht="30" customHeight="1" thickBot="1">
      <c r="A25" s="561" t="s">
        <v>499</v>
      </c>
      <c r="B25" s="551">
        <f t="shared" si="6"/>
        <v>359727</v>
      </c>
      <c r="C25" s="551">
        <f t="shared" si="3"/>
        <v>311899</v>
      </c>
      <c r="D25" s="551">
        <f t="shared" si="4"/>
        <v>310755</v>
      </c>
      <c r="E25" s="552">
        <f t="shared" si="5"/>
        <v>99.63321459831548</v>
      </c>
      <c r="F25" s="562"/>
      <c r="G25" s="562"/>
      <c r="H25" s="562"/>
      <c r="I25" s="562"/>
      <c r="J25" s="562"/>
      <c r="K25" s="562"/>
      <c r="L25" s="562"/>
      <c r="M25" s="552"/>
      <c r="N25" s="562"/>
      <c r="O25" s="562"/>
      <c r="P25" s="562"/>
      <c r="Q25" s="552"/>
      <c r="R25" s="562"/>
      <c r="S25" s="562"/>
      <c r="T25" s="562"/>
      <c r="U25" s="562"/>
      <c r="V25" s="562"/>
      <c r="W25" s="562"/>
      <c r="X25" s="562"/>
      <c r="Y25" s="562"/>
      <c r="Z25" s="562">
        <v>359727</v>
      </c>
      <c r="AA25" s="562">
        <v>311899</v>
      </c>
      <c r="AB25" s="562">
        <v>310755</v>
      </c>
      <c r="AC25" s="556">
        <f>AB25/AA25*100</f>
        <v>99.63321459831548</v>
      </c>
      <c r="AD25" s="555"/>
      <c r="AE25" s="555"/>
      <c r="AF25" s="555"/>
      <c r="AG25" s="556"/>
    </row>
    <row r="26" spans="1:33" ht="30" customHeight="1" thickBot="1">
      <c r="A26" s="561" t="s">
        <v>558</v>
      </c>
      <c r="B26" s="551">
        <f t="shared" si="6"/>
        <v>106364</v>
      </c>
      <c r="C26" s="551">
        <f t="shared" si="3"/>
        <v>76329</v>
      </c>
      <c r="D26" s="551">
        <f t="shared" si="4"/>
        <v>76175</v>
      </c>
      <c r="E26" s="552">
        <f t="shared" si="5"/>
        <v>99.79824182158814</v>
      </c>
      <c r="F26" s="562"/>
      <c r="G26" s="562"/>
      <c r="H26" s="562"/>
      <c r="I26" s="562"/>
      <c r="J26" s="562">
        <v>22613</v>
      </c>
      <c r="K26" s="562">
        <v>1435</v>
      </c>
      <c r="L26" s="562">
        <v>1435</v>
      </c>
      <c r="M26" s="552">
        <f>L26/K26*100</f>
        <v>100</v>
      </c>
      <c r="N26" s="562"/>
      <c r="O26" s="562"/>
      <c r="P26" s="562"/>
      <c r="Q26" s="552"/>
      <c r="R26" s="562"/>
      <c r="S26" s="562"/>
      <c r="T26" s="562"/>
      <c r="U26" s="562"/>
      <c r="V26" s="562"/>
      <c r="W26" s="562"/>
      <c r="X26" s="562"/>
      <c r="Y26" s="562"/>
      <c r="Z26" s="562">
        <v>83751</v>
      </c>
      <c r="AA26" s="562">
        <v>74894</v>
      </c>
      <c r="AB26" s="562">
        <v>74740</v>
      </c>
      <c r="AC26" s="556">
        <f>AB26/AA26*100</f>
        <v>99.7943760514861</v>
      </c>
      <c r="AD26" s="555"/>
      <c r="AE26" s="555"/>
      <c r="AF26" s="555"/>
      <c r="AG26" s="556"/>
    </row>
    <row r="27" spans="1:33" ht="30" customHeight="1" thickBot="1">
      <c r="A27" s="561" t="s">
        <v>274</v>
      </c>
      <c r="B27" s="551">
        <f t="shared" si="6"/>
        <v>28690</v>
      </c>
      <c r="C27" s="551">
        <f t="shared" si="3"/>
        <v>20571</v>
      </c>
      <c r="D27" s="551">
        <f t="shared" si="4"/>
        <v>20414</v>
      </c>
      <c r="E27" s="552">
        <f t="shared" si="5"/>
        <v>99.23678965534005</v>
      </c>
      <c r="F27" s="562"/>
      <c r="G27" s="562"/>
      <c r="H27" s="562"/>
      <c r="I27" s="562"/>
      <c r="J27" s="562">
        <v>6099</v>
      </c>
      <c r="K27" s="562">
        <v>580</v>
      </c>
      <c r="L27" s="562">
        <v>428</v>
      </c>
      <c r="M27" s="552">
        <f>L27/K27*100</f>
        <v>73.79310344827587</v>
      </c>
      <c r="N27" s="562"/>
      <c r="O27" s="562"/>
      <c r="P27" s="562"/>
      <c r="Q27" s="552"/>
      <c r="R27" s="562"/>
      <c r="S27" s="562"/>
      <c r="T27" s="562"/>
      <c r="U27" s="562"/>
      <c r="V27" s="562"/>
      <c r="W27" s="562"/>
      <c r="X27" s="562"/>
      <c r="Y27" s="562"/>
      <c r="Z27" s="562">
        <v>22591</v>
      </c>
      <c r="AA27" s="562">
        <v>19991</v>
      </c>
      <c r="AB27" s="562">
        <v>19986</v>
      </c>
      <c r="AC27" s="556">
        <f>AB27/AA27*100</f>
        <v>99.97498874493522</v>
      </c>
      <c r="AD27" s="555"/>
      <c r="AE27" s="555"/>
      <c r="AF27" s="555"/>
      <c r="AG27" s="556"/>
    </row>
    <row r="28" spans="1:33" ht="30" customHeight="1" thickBot="1">
      <c r="A28" s="561" t="s">
        <v>559</v>
      </c>
      <c r="B28" s="551">
        <f t="shared" si="6"/>
        <v>600</v>
      </c>
      <c r="C28" s="551">
        <f t="shared" si="3"/>
        <v>440</v>
      </c>
      <c r="D28" s="551">
        <f t="shared" si="4"/>
        <v>280</v>
      </c>
      <c r="E28" s="552">
        <f t="shared" si="5"/>
        <v>63.63636363636363</v>
      </c>
      <c r="F28" s="562"/>
      <c r="G28" s="562"/>
      <c r="H28" s="562"/>
      <c r="I28" s="562"/>
      <c r="J28" s="562"/>
      <c r="K28" s="562"/>
      <c r="L28" s="562"/>
      <c r="M28" s="562"/>
      <c r="N28" s="562">
        <v>600</v>
      </c>
      <c r="O28" s="562">
        <v>440</v>
      </c>
      <c r="P28" s="562">
        <v>280</v>
      </c>
      <c r="Q28" s="552">
        <f>P28/O28*100</f>
        <v>63.63636363636363</v>
      </c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56"/>
      <c r="AD28" s="555"/>
      <c r="AE28" s="555"/>
      <c r="AF28" s="555"/>
      <c r="AG28" s="556"/>
    </row>
    <row r="29" spans="1:33" ht="30" customHeight="1" thickBot="1">
      <c r="A29" s="561" t="s">
        <v>574</v>
      </c>
      <c r="B29" s="551">
        <f t="shared" si="6"/>
        <v>5006</v>
      </c>
      <c r="C29" s="551">
        <f t="shared" si="3"/>
        <v>3968</v>
      </c>
      <c r="D29" s="551">
        <f t="shared" si="4"/>
        <v>3885</v>
      </c>
      <c r="E29" s="552">
        <f t="shared" si="5"/>
        <v>97.90826612903226</v>
      </c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52"/>
      <c r="R29" s="562"/>
      <c r="S29" s="562"/>
      <c r="T29" s="562"/>
      <c r="U29" s="562"/>
      <c r="V29" s="562"/>
      <c r="W29" s="562"/>
      <c r="X29" s="562"/>
      <c r="Y29" s="562"/>
      <c r="Z29" s="562">
        <v>5006</v>
      </c>
      <c r="AA29" s="562">
        <v>3968</v>
      </c>
      <c r="AB29" s="562">
        <v>3885</v>
      </c>
      <c r="AC29" s="556">
        <f>AB29/AA29*100</f>
        <v>97.90826612903226</v>
      </c>
      <c r="AD29" s="555"/>
      <c r="AE29" s="555"/>
      <c r="AF29" s="555"/>
      <c r="AG29" s="556"/>
    </row>
    <row r="30" spans="1:33" ht="30" customHeight="1" thickBot="1">
      <c r="A30" s="561" t="s">
        <v>575</v>
      </c>
      <c r="B30" s="551">
        <f t="shared" si="6"/>
        <v>226</v>
      </c>
      <c r="C30" s="551">
        <f t="shared" si="3"/>
        <v>226</v>
      </c>
      <c r="D30" s="551">
        <f t="shared" si="4"/>
        <v>0</v>
      </c>
      <c r="E30" s="552">
        <f t="shared" si="5"/>
        <v>0</v>
      </c>
      <c r="F30" s="562"/>
      <c r="G30" s="562"/>
      <c r="H30" s="562"/>
      <c r="I30" s="562"/>
      <c r="J30" s="562"/>
      <c r="K30" s="562"/>
      <c r="L30" s="562"/>
      <c r="M30" s="562"/>
      <c r="N30" s="562"/>
      <c r="O30" s="562"/>
      <c r="P30" s="562"/>
      <c r="Q30" s="552"/>
      <c r="R30" s="562"/>
      <c r="S30" s="562"/>
      <c r="T30" s="562"/>
      <c r="U30" s="562"/>
      <c r="V30" s="562"/>
      <c r="W30" s="562"/>
      <c r="X30" s="562"/>
      <c r="Y30" s="562"/>
      <c r="Z30" s="562">
        <v>226</v>
      </c>
      <c r="AA30" s="562">
        <v>226</v>
      </c>
      <c r="AB30" s="562"/>
      <c r="AC30" s="556"/>
      <c r="AD30" s="555"/>
      <c r="AE30" s="555"/>
      <c r="AF30" s="555"/>
      <c r="AG30" s="556"/>
    </row>
    <row r="31" spans="1:33" ht="30" customHeight="1" thickBot="1">
      <c r="A31" s="561" t="s">
        <v>608</v>
      </c>
      <c r="B31" s="551">
        <f t="shared" si="6"/>
        <v>6300</v>
      </c>
      <c r="C31" s="551">
        <f t="shared" si="3"/>
        <v>5800</v>
      </c>
      <c r="D31" s="551">
        <f t="shared" si="4"/>
        <v>3444</v>
      </c>
      <c r="E31" s="552">
        <f t="shared" si="5"/>
        <v>59.37931034482759</v>
      </c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52"/>
      <c r="R31" s="562"/>
      <c r="S31" s="562"/>
      <c r="T31" s="562"/>
      <c r="U31" s="562"/>
      <c r="V31" s="562"/>
      <c r="W31" s="562"/>
      <c r="X31" s="562"/>
      <c r="Y31" s="562"/>
      <c r="Z31" s="562">
        <v>6300</v>
      </c>
      <c r="AA31" s="562">
        <v>5800</v>
      </c>
      <c r="AB31" s="562">
        <v>3444</v>
      </c>
      <c r="AC31" s="556">
        <f aca="true" t="shared" si="7" ref="AC31:AC36">AB31/AA31*100</f>
        <v>59.37931034482759</v>
      </c>
      <c r="AD31" s="555"/>
      <c r="AE31" s="555"/>
      <c r="AF31" s="555"/>
      <c r="AG31" s="556"/>
    </row>
    <row r="32" spans="1:33" ht="30" customHeight="1" thickBot="1">
      <c r="A32" s="561" t="s">
        <v>610</v>
      </c>
      <c r="B32" s="551">
        <f t="shared" si="6"/>
        <v>74963</v>
      </c>
      <c r="C32" s="551">
        <f t="shared" si="3"/>
        <v>65196</v>
      </c>
      <c r="D32" s="551">
        <f t="shared" si="4"/>
        <v>64962</v>
      </c>
      <c r="E32" s="552">
        <f t="shared" si="5"/>
        <v>99.64108227498619</v>
      </c>
      <c r="F32" s="562"/>
      <c r="G32" s="562"/>
      <c r="H32" s="562"/>
      <c r="I32" s="562"/>
      <c r="J32" s="562"/>
      <c r="K32" s="562"/>
      <c r="L32" s="562"/>
      <c r="M32" s="562"/>
      <c r="N32" s="562"/>
      <c r="O32" s="562"/>
      <c r="P32" s="562"/>
      <c r="Q32" s="552"/>
      <c r="R32" s="562"/>
      <c r="S32" s="562"/>
      <c r="T32" s="562"/>
      <c r="U32" s="562"/>
      <c r="V32" s="562"/>
      <c r="W32" s="562"/>
      <c r="X32" s="562"/>
      <c r="Y32" s="562"/>
      <c r="Z32" s="562">
        <v>74963</v>
      </c>
      <c r="AA32" s="562">
        <v>65196</v>
      </c>
      <c r="AB32" s="562">
        <v>64962</v>
      </c>
      <c r="AC32" s="556">
        <f t="shared" si="7"/>
        <v>99.64108227498619</v>
      </c>
      <c r="AD32" s="555"/>
      <c r="AE32" s="555"/>
      <c r="AF32" s="555"/>
      <c r="AG32" s="556"/>
    </row>
    <row r="33" spans="1:33" ht="30" customHeight="1" thickBot="1">
      <c r="A33" s="561" t="s">
        <v>66</v>
      </c>
      <c r="B33" s="551"/>
      <c r="C33" s="551">
        <v>840</v>
      </c>
      <c r="D33" s="551">
        <f>H33+L33+P33+T33+X33+AB33</f>
        <v>1940</v>
      </c>
      <c r="E33" s="552">
        <f t="shared" si="5"/>
        <v>230.95238095238093</v>
      </c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2"/>
      <c r="Q33" s="552"/>
      <c r="R33" s="562"/>
      <c r="S33" s="562"/>
      <c r="T33" s="562"/>
      <c r="U33" s="562"/>
      <c r="V33" s="562"/>
      <c r="W33" s="562"/>
      <c r="X33" s="562"/>
      <c r="Y33" s="562"/>
      <c r="Z33" s="562"/>
      <c r="AA33" s="562">
        <v>1950</v>
      </c>
      <c r="AB33" s="562">
        <v>1940</v>
      </c>
      <c r="AC33" s="556">
        <f t="shared" si="7"/>
        <v>99.48717948717949</v>
      </c>
      <c r="AD33" s="555"/>
      <c r="AE33" s="555"/>
      <c r="AF33" s="555"/>
      <c r="AG33" s="556"/>
    </row>
    <row r="34" spans="1:33" ht="30" customHeight="1" thickBot="1">
      <c r="A34" s="561" t="s">
        <v>65</v>
      </c>
      <c r="B34" s="551"/>
      <c r="C34" s="551">
        <f>G34+K34+O34+S34+W34+AA34</f>
        <v>23919</v>
      </c>
      <c r="D34" s="551">
        <f>H34+L34+P34+T34+X34+AB34</f>
        <v>12232</v>
      </c>
      <c r="E34" s="552">
        <f t="shared" si="5"/>
        <v>51.13926167481918</v>
      </c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52"/>
      <c r="R34" s="562"/>
      <c r="S34" s="562"/>
      <c r="T34" s="562"/>
      <c r="U34" s="562"/>
      <c r="V34" s="562"/>
      <c r="W34" s="562"/>
      <c r="X34" s="562"/>
      <c r="Y34" s="562"/>
      <c r="Z34" s="562"/>
      <c r="AA34" s="562">
        <v>23919</v>
      </c>
      <c r="AB34" s="562">
        <v>12232</v>
      </c>
      <c r="AC34" s="556">
        <f t="shared" si="7"/>
        <v>51.13926167481918</v>
      </c>
      <c r="AD34" s="555"/>
      <c r="AE34" s="555"/>
      <c r="AF34" s="555"/>
      <c r="AG34" s="556"/>
    </row>
    <row r="35" spans="1:33" ht="30" customHeight="1" thickBot="1">
      <c r="A35" s="561" t="s">
        <v>760</v>
      </c>
      <c r="B35" s="551"/>
      <c r="C35" s="551">
        <v>7424</v>
      </c>
      <c r="D35" s="551">
        <f>H35+L35+P35+T35+X35+AB35</f>
        <v>7424</v>
      </c>
      <c r="E35" s="552">
        <f t="shared" si="5"/>
        <v>100</v>
      </c>
      <c r="F35" s="562"/>
      <c r="G35" s="562"/>
      <c r="H35" s="562"/>
      <c r="I35" s="562"/>
      <c r="J35" s="562"/>
      <c r="K35" s="562"/>
      <c r="L35" s="562"/>
      <c r="M35" s="562"/>
      <c r="N35" s="562"/>
      <c r="O35" s="562"/>
      <c r="P35" s="562"/>
      <c r="Q35" s="552"/>
      <c r="R35" s="562"/>
      <c r="S35" s="562"/>
      <c r="T35" s="562"/>
      <c r="U35" s="562"/>
      <c r="V35" s="562"/>
      <c r="W35" s="562"/>
      <c r="X35" s="562"/>
      <c r="Y35" s="562"/>
      <c r="Z35" s="562"/>
      <c r="AA35" s="562">
        <v>7424</v>
      </c>
      <c r="AB35" s="562">
        <v>7424</v>
      </c>
      <c r="AC35" s="556">
        <f t="shared" si="7"/>
        <v>100</v>
      </c>
      <c r="AD35" s="555"/>
      <c r="AE35" s="555"/>
      <c r="AF35" s="555"/>
      <c r="AG35" s="556"/>
    </row>
    <row r="36" spans="1:33" s="403" customFormat="1" ht="30" customHeight="1" thickBot="1" thickTop="1">
      <c r="A36" s="563" t="s">
        <v>761</v>
      </c>
      <c r="B36" s="564">
        <f>F36+J36+N36+R36+V36+Z36</f>
        <v>1094482</v>
      </c>
      <c r="C36" s="564">
        <f>G36+K36+O36+S36+W36+AA36+AE36</f>
        <v>982199</v>
      </c>
      <c r="D36" s="564">
        <f>H36+L36+P36+T36+X36+AB36+AF36</f>
        <v>957029</v>
      </c>
      <c r="E36" s="565">
        <f>D36/C36*100</f>
        <v>97.43738285215115</v>
      </c>
      <c r="F36" s="566">
        <f>SUM(F13:F32)</f>
        <v>269880</v>
      </c>
      <c r="G36" s="566">
        <f>SUM(G13:G32)</f>
        <v>269841</v>
      </c>
      <c r="H36" s="566">
        <f>SUM(H13:H32)</f>
        <v>267043</v>
      </c>
      <c r="I36" s="567">
        <f>H36/G36*100</f>
        <v>98.96309308074014</v>
      </c>
      <c r="J36" s="566">
        <f>SUM(J13:J32)</f>
        <v>98791</v>
      </c>
      <c r="K36" s="566">
        <f>SUM(K13:K32)</f>
        <v>71727</v>
      </c>
      <c r="L36" s="566">
        <f>SUM(L13:L32)</f>
        <v>70570</v>
      </c>
      <c r="M36" s="567">
        <f>L36/K36*100</f>
        <v>98.38693936732332</v>
      </c>
      <c r="N36" s="566">
        <f>SUM(N13:N32)</f>
        <v>90172</v>
      </c>
      <c r="O36" s="566">
        <f>SUM(O13:O35)</f>
        <v>86774</v>
      </c>
      <c r="P36" s="566">
        <f>SUM(P13:P35)</f>
        <v>83024</v>
      </c>
      <c r="Q36" s="565">
        <f>P36/O36*100</f>
        <v>95.67842902251826</v>
      </c>
      <c r="R36" s="566"/>
      <c r="S36" s="566"/>
      <c r="T36" s="566"/>
      <c r="U36" s="566"/>
      <c r="V36" s="566">
        <f>SUM(V13:V32)</f>
        <v>1000</v>
      </c>
      <c r="W36" s="566">
        <f>SUM(W13:W32)</f>
        <v>280</v>
      </c>
      <c r="X36" s="566"/>
      <c r="Y36" s="567"/>
      <c r="Z36" s="566">
        <f>SUM(Z13:Z32)</f>
        <v>634639</v>
      </c>
      <c r="AA36" s="566">
        <f>SUM(AA13:AA35)</f>
        <v>552024</v>
      </c>
      <c r="AB36" s="566">
        <f>SUM(AB13:AB35)</f>
        <v>535024</v>
      </c>
      <c r="AC36" s="567">
        <f t="shared" si="7"/>
        <v>96.92042374969205</v>
      </c>
      <c r="AD36" s="568"/>
      <c r="AE36" s="569">
        <f>SUM(AE13:AE35)</f>
        <v>1553</v>
      </c>
      <c r="AF36" s="566">
        <f>SUM(AF13:AF35)</f>
        <v>1368</v>
      </c>
      <c r="AG36" s="570">
        <f>AF36/AE36*100</f>
        <v>88.08757244043787</v>
      </c>
    </row>
    <row r="37" ht="13.5" thickTop="1">
      <c r="D37" s="404"/>
    </row>
  </sheetData>
  <sheetProtection/>
  <mergeCells count="30">
    <mergeCell ref="O11:O12"/>
    <mergeCell ref="Z11:AC11"/>
    <mergeCell ref="F8:AG8"/>
    <mergeCell ref="N11:N12"/>
    <mergeCell ref="AB7:AG7"/>
    <mergeCell ref="B8:E10"/>
    <mergeCell ref="D11:D12"/>
    <mergeCell ref="E11:E12"/>
    <mergeCell ref="F10:I10"/>
    <mergeCell ref="F9:AG9"/>
    <mergeCell ref="R10:AG10"/>
    <mergeCell ref="AD11:AG11"/>
    <mergeCell ref="P11:P12"/>
    <mergeCell ref="Q11:Q12"/>
    <mergeCell ref="H11:H12"/>
    <mergeCell ref="I11:I12"/>
    <mergeCell ref="K11:K12"/>
    <mergeCell ref="J10:M10"/>
    <mergeCell ref="L11:L12"/>
    <mergeCell ref="M11:M12"/>
    <mergeCell ref="A5:AC5"/>
    <mergeCell ref="A8:A12"/>
    <mergeCell ref="F11:F12"/>
    <mergeCell ref="G11:G12"/>
    <mergeCell ref="B11:B12"/>
    <mergeCell ref="C11:C12"/>
    <mergeCell ref="J11:J12"/>
    <mergeCell ref="V11:Y11"/>
    <mergeCell ref="R11:U11"/>
    <mergeCell ref="N10:Q10"/>
  </mergeCells>
  <printOptions horizontalCentered="1"/>
  <pageMargins left="0.2755905511811024" right="0.2755905511811024" top="0.2755905511811024" bottom="0.2755905511811024" header="0.6692913385826772" footer="0.6692913385826772"/>
  <pageSetup fitToHeight="1" fitToWidth="1" horizontalDpi="600" verticalDpi="600" orientation="landscape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53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85.421875" style="427" customWidth="1"/>
    <col min="2" max="4" width="12.421875" style="157" customWidth="1"/>
    <col min="5" max="5" width="8.7109375" style="157" customWidth="1"/>
    <col min="6" max="8" width="10.7109375" style="157" customWidth="1"/>
    <col min="9" max="9" width="8.7109375" style="157" customWidth="1"/>
    <col min="10" max="10" width="12.28125" style="157" customWidth="1"/>
    <col min="11" max="12" width="10.7109375" style="157" customWidth="1"/>
    <col min="13" max="13" width="8.7109375" style="157" customWidth="1"/>
    <col min="14" max="14" width="11.140625" style="157" customWidth="1"/>
    <col min="15" max="16" width="11.28125" style="157" customWidth="1"/>
    <col min="17" max="17" width="8.7109375" style="157" customWidth="1"/>
    <col min="18" max="20" width="12.421875" style="157" customWidth="1"/>
    <col min="21" max="21" width="8.7109375" style="157" customWidth="1"/>
    <col min="22" max="22" width="11.7109375" style="157" customWidth="1"/>
    <col min="23" max="24" width="11.00390625" style="157" customWidth="1"/>
    <col min="25" max="25" width="8.7109375" style="157" customWidth="1"/>
    <col min="26" max="28" width="12.421875" style="157" customWidth="1"/>
    <col min="29" max="29" width="8.7109375" style="157" customWidth="1"/>
    <col min="30" max="32" width="12.421875" style="157" customWidth="1"/>
    <col min="33" max="33" width="8.7109375" style="157" customWidth="1"/>
    <col min="34" max="36" width="12.421875" style="157" customWidth="1"/>
    <col min="37" max="37" width="8.7109375" style="157" customWidth="1"/>
    <col min="38" max="16384" width="10.421875" style="157" customWidth="1"/>
  </cols>
  <sheetData>
    <row r="1" spans="1:37" ht="12.75">
      <c r="A1" s="405" t="s">
        <v>773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</row>
    <row r="2" spans="1:37" ht="12.75">
      <c r="A2" s="405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</row>
    <row r="3" spans="1:37" ht="12.75">
      <c r="A3" s="405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</row>
    <row r="4" spans="1:37" ht="31.5" customHeight="1">
      <c r="A4" s="827" t="s">
        <v>476</v>
      </c>
      <c r="B4" s="824"/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4"/>
      <c r="AA4" s="824"/>
      <c r="AB4" s="824"/>
      <c r="AC4" s="824"/>
      <c r="AD4" s="824"/>
      <c r="AE4" s="824"/>
      <c r="AF4" s="824"/>
      <c r="AG4" s="824"/>
      <c r="AH4" s="824"/>
      <c r="AI4" s="824"/>
      <c r="AJ4" s="824"/>
      <c r="AK4" s="824"/>
    </row>
    <row r="5" spans="1:37" ht="31.5" customHeight="1">
      <c r="A5" s="854" t="s">
        <v>762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  <c r="AC5" s="855"/>
      <c r="AD5" s="855"/>
      <c r="AE5" s="855"/>
      <c r="AF5" s="855"/>
      <c r="AG5" s="855"/>
      <c r="AH5" s="855"/>
      <c r="AI5" s="855"/>
      <c r="AJ5" s="855"/>
      <c r="AK5" s="855"/>
    </row>
    <row r="6" spans="1:37" ht="15.75" customHeight="1" thickBot="1">
      <c r="A6" s="870" t="s">
        <v>595</v>
      </c>
      <c r="B6" s="870"/>
      <c r="C6" s="870"/>
      <c r="D6" s="870"/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P6" s="870"/>
      <c r="Q6" s="870"/>
      <c r="R6" s="870"/>
      <c r="S6" s="870"/>
      <c r="T6" s="870"/>
      <c r="U6" s="870"/>
      <c r="V6" s="870"/>
      <c r="W6" s="870"/>
      <c r="X6" s="870"/>
      <c r="Y6" s="870"/>
      <c r="Z6" s="870"/>
      <c r="AA6" s="870"/>
      <c r="AB6" s="870"/>
      <c r="AC6" s="870"/>
      <c r="AD6" s="870"/>
      <c r="AE6" s="870"/>
      <c r="AF6" s="870"/>
      <c r="AG6" s="870"/>
      <c r="AH6" s="870"/>
      <c r="AI6" s="870"/>
      <c r="AJ6" s="870"/>
      <c r="AK6" s="870"/>
    </row>
    <row r="7" spans="1:37" ht="13.5" customHeight="1" thickBot="1">
      <c r="A7" s="805" t="s">
        <v>614</v>
      </c>
      <c r="B7" s="805" t="s">
        <v>591</v>
      </c>
      <c r="C7" s="806"/>
      <c r="D7" s="806"/>
      <c r="E7" s="810"/>
      <c r="F7" s="815" t="s">
        <v>599</v>
      </c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7"/>
    </row>
    <row r="8" spans="1:37" ht="13.5" customHeight="1" thickBot="1">
      <c r="A8" s="800"/>
      <c r="B8" s="807"/>
      <c r="C8" s="808"/>
      <c r="D8" s="808"/>
      <c r="E8" s="811"/>
      <c r="F8" s="807" t="s">
        <v>725</v>
      </c>
      <c r="G8" s="808"/>
      <c r="H8" s="808"/>
      <c r="I8" s="808"/>
      <c r="J8" s="808"/>
      <c r="K8" s="808"/>
      <c r="L8" s="808"/>
      <c r="M8" s="808"/>
      <c r="N8" s="808"/>
      <c r="O8" s="808"/>
      <c r="P8" s="808"/>
      <c r="Q8" s="808"/>
      <c r="R8" s="808"/>
      <c r="S8" s="808"/>
      <c r="T8" s="808"/>
      <c r="U8" s="808"/>
      <c r="V8" s="808"/>
      <c r="W8" s="808"/>
      <c r="X8" s="808"/>
      <c r="Y8" s="808"/>
      <c r="Z8" s="808"/>
      <c r="AA8" s="808"/>
      <c r="AB8" s="808"/>
      <c r="AC8" s="811"/>
      <c r="AD8" s="807" t="s">
        <v>763</v>
      </c>
      <c r="AE8" s="808"/>
      <c r="AF8" s="808"/>
      <c r="AG8" s="808"/>
      <c r="AH8" s="808"/>
      <c r="AI8" s="808"/>
      <c r="AJ8" s="808"/>
      <c r="AK8" s="811"/>
    </row>
    <row r="9" spans="1:37" ht="30" customHeight="1" thickBot="1">
      <c r="A9" s="800"/>
      <c r="B9" s="804" t="s">
        <v>705</v>
      </c>
      <c r="C9" s="804" t="s">
        <v>706</v>
      </c>
      <c r="D9" s="802" t="s">
        <v>72</v>
      </c>
      <c r="E9" s="802" t="s">
        <v>707</v>
      </c>
      <c r="F9" s="805" t="s">
        <v>746</v>
      </c>
      <c r="G9" s="806"/>
      <c r="H9" s="806"/>
      <c r="I9" s="810"/>
      <c r="J9" s="805" t="s">
        <v>726</v>
      </c>
      <c r="K9" s="806"/>
      <c r="L9" s="806"/>
      <c r="M9" s="810"/>
      <c r="N9" s="805" t="s">
        <v>498</v>
      </c>
      <c r="O9" s="806"/>
      <c r="P9" s="806"/>
      <c r="Q9" s="810"/>
      <c r="R9" s="815" t="s">
        <v>728</v>
      </c>
      <c r="S9" s="816"/>
      <c r="T9" s="816"/>
      <c r="U9" s="816"/>
      <c r="V9" s="816"/>
      <c r="W9" s="816"/>
      <c r="X9" s="816"/>
      <c r="Y9" s="816"/>
      <c r="Z9" s="816"/>
      <c r="AA9" s="816"/>
      <c r="AB9" s="816"/>
      <c r="AC9" s="817"/>
      <c r="AD9" s="815" t="s">
        <v>737</v>
      </c>
      <c r="AE9" s="816"/>
      <c r="AF9" s="816"/>
      <c r="AG9" s="817"/>
      <c r="AH9" s="805" t="s">
        <v>223</v>
      </c>
      <c r="AI9" s="806"/>
      <c r="AJ9" s="806"/>
      <c r="AK9" s="810"/>
    </row>
    <row r="10" spans="1:37" ht="25.5" customHeight="1" thickBot="1">
      <c r="A10" s="800"/>
      <c r="B10" s="868"/>
      <c r="C10" s="804"/>
      <c r="D10" s="804"/>
      <c r="E10" s="804"/>
      <c r="F10" s="807"/>
      <c r="G10" s="808"/>
      <c r="H10" s="808"/>
      <c r="I10" s="811"/>
      <c r="J10" s="807"/>
      <c r="K10" s="808"/>
      <c r="L10" s="808"/>
      <c r="M10" s="811"/>
      <c r="N10" s="807"/>
      <c r="O10" s="808"/>
      <c r="P10" s="808"/>
      <c r="Q10" s="811"/>
      <c r="R10" s="815" t="s">
        <v>753</v>
      </c>
      <c r="S10" s="816"/>
      <c r="T10" s="816"/>
      <c r="U10" s="817"/>
      <c r="V10" s="815" t="s">
        <v>729</v>
      </c>
      <c r="W10" s="816"/>
      <c r="X10" s="816"/>
      <c r="Y10" s="817"/>
      <c r="Z10" s="815" t="s">
        <v>754</v>
      </c>
      <c r="AA10" s="816"/>
      <c r="AB10" s="816"/>
      <c r="AC10" s="817"/>
      <c r="AD10" s="867" t="s">
        <v>705</v>
      </c>
      <c r="AE10" s="867" t="s">
        <v>706</v>
      </c>
      <c r="AF10" s="865" t="s">
        <v>72</v>
      </c>
      <c r="AG10" s="865" t="s">
        <v>707</v>
      </c>
      <c r="AH10" s="807"/>
      <c r="AI10" s="808"/>
      <c r="AJ10" s="808"/>
      <c r="AK10" s="811"/>
    </row>
    <row r="11" spans="1:37" ht="27" customHeight="1" thickBot="1">
      <c r="A11" s="807"/>
      <c r="B11" s="869"/>
      <c r="C11" s="803"/>
      <c r="D11" s="803"/>
      <c r="E11" s="803"/>
      <c r="F11" s="406" t="s">
        <v>705</v>
      </c>
      <c r="G11" s="406" t="s">
        <v>706</v>
      </c>
      <c r="H11" s="340" t="s">
        <v>72</v>
      </c>
      <c r="I11" s="340" t="s">
        <v>707</v>
      </c>
      <c r="J11" s="406" t="s">
        <v>705</v>
      </c>
      <c r="K11" s="406" t="s">
        <v>706</v>
      </c>
      <c r="L11" s="340" t="s">
        <v>72</v>
      </c>
      <c r="M11" s="340" t="s">
        <v>707</v>
      </c>
      <c r="N11" s="406" t="s">
        <v>705</v>
      </c>
      <c r="O11" s="406" t="s">
        <v>706</v>
      </c>
      <c r="P11" s="340" t="s">
        <v>72</v>
      </c>
      <c r="Q11" s="340" t="s">
        <v>707</v>
      </c>
      <c r="R11" s="406" t="s">
        <v>705</v>
      </c>
      <c r="S11" s="406" t="s">
        <v>706</v>
      </c>
      <c r="T11" s="340" t="s">
        <v>72</v>
      </c>
      <c r="U11" s="340" t="s">
        <v>707</v>
      </c>
      <c r="V11" s="406" t="s">
        <v>705</v>
      </c>
      <c r="W11" s="406" t="s">
        <v>706</v>
      </c>
      <c r="X11" s="340" t="s">
        <v>72</v>
      </c>
      <c r="Y11" s="340" t="s">
        <v>707</v>
      </c>
      <c r="Z11" s="406" t="s">
        <v>705</v>
      </c>
      <c r="AA11" s="406" t="s">
        <v>706</v>
      </c>
      <c r="AB11" s="340" t="s">
        <v>72</v>
      </c>
      <c r="AC11" s="340" t="s">
        <v>707</v>
      </c>
      <c r="AD11" s="866"/>
      <c r="AE11" s="866"/>
      <c r="AF11" s="866"/>
      <c r="AG11" s="866"/>
      <c r="AH11" s="406" t="s">
        <v>705</v>
      </c>
      <c r="AI11" s="406" t="s">
        <v>706</v>
      </c>
      <c r="AJ11" s="340" t="s">
        <v>72</v>
      </c>
      <c r="AK11" s="340" t="s">
        <v>707</v>
      </c>
    </row>
    <row r="12" spans="1:37" s="411" customFormat="1" ht="20.25" customHeight="1" thickBot="1">
      <c r="A12" s="407" t="s">
        <v>764</v>
      </c>
      <c r="B12" s="290">
        <f aca="true" t="shared" si="0" ref="B12:D19">SUM(F12,J12,N12,R12,V12,Z12,AD12,AH12,B90,F90,J90,N90,R90,V90,Z90,AD90,AH90)</f>
        <v>413177</v>
      </c>
      <c r="C12" s="290">
        <f t="shared" si="0"/>
        <v>471087</v>
      </c>
      <c r="D12" s="290">
        <f t="shared" si="0"/>
        <v>435396</v>
      </c>
      <c r="E12" s="408">
        <f aca="true" t="shared" si="1" ref="E12:E19">D12/C12*100</f>
        <v>92.42369243897623</v>
      </c>
      <c r="F12" s="290"/>
      <c r="G12" s="290"/>
      <c r="H12" s="409"/>
      <c r="I12" s="409"/>
      <c r="J12" s="290"/>
      <c r="K12" s="290"/>
      <c r="L12" s="290"/>
      <c r="M12" s="290"/>
      <c r="N12" s="290">
        <v>119440</v>
      </c>
      <c r="O12" s="290">
        <v>119440</v>
      </c>
      <c r="P12" s="290">
        <v>83825</v>
      </c>
      <c r="Q12" s="410">
        <f>P12/O12*100</f>
        <v>70.18168117883457</v>
      </c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</row>
    <row r="13" spans="1:37" s="411" customFormat="1" ht="24" customHeight="1" thickBot="1">
      <c r="A13" s="412" t="s">
        <v>0</v>
      </c>
      <c r="B13" s="290">
        <f t="shared" si="0"/>
        <v>20733</v>
      </c>
      <c r="C13" s="290">
        <f t="shared" si="0"/>
        <v>20733</v>
      </c>
      <c r="D13" s="290">
        <f t="shared" si="0"/>
        <v>20733</v>
      </c>
      <c r="E13" s="408">
        <f t="shared" si="1"/>
        <v>100</v>
      </c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41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</row>
    <row r="14" spans="1:37" s="411" customFormat="1" ht="24.75" customHeight="1" thickBot="1">
      <c r="A14" s="412" t="s">
        <v>1</v>
      </c>
      <c r="B14" s="290">
        <f t="shared" si="0"/>
        <v>7154</v>
      </c>
      <c r="C14" s="290">
        <f t="shared" si="0"/>
        <v>7433</v>
      </c>
      <c r="D14" s="290">
        <f t="shared" si="0"/>
        <v>7452</v>
      </c>
      <c r="E14" s="408">
        <f t="shared" si="1"/>
        <v>100.25561684380466</v>
      </c>
      <c r="F14" s="290"/>
      <c r="G14" s="290"/>
      <c r="H14" s="290"/>
      <c r="I14" s="290"/>
      <c r="J14" s="290"/>
      <c r="K14" s="290"/>
      <c r="L14" s="290"/>
      <c r="M14" s="290"/>
      <c r="N14" s="413">
        <v>7154</v>
      </c>
      <c r="O14" s="413">
        <v>7433</v>
      </c>
      <c r="P14" s="413">
        <v>7452</v>
      </c>
      <c r="Q14" s="410">
        <f>P14/O14*100</f>
        <v>100.25561684380466</v>
      </c>
      <c r="R14" s="413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</row>
    <row r="15" spans="1:73" s="415" customFormat="1" ht="39.75" customHeight="1" thickBot="1">
      <c r="A15" s="412" t="s">
        <v>2</v>
      </c>
      <c r="B15" s="290">
        <f t="shared" si="0"/>
        <v>40000</v>
      </c>
      <c r="C15" s="290">
        <f t="shared" si="0"/>
        <v>40000</v>
      </c>
      <c r="D15" s="290">
        <f t="shared" si="0"/>
        <v>21587</v>
      </c>
      <c r="E15" s="408">
        <f t="shared" si="1"/>
        <v>53.9675</v>
      </c>
      <c r="F15" s="290"/>
      <c r="G15" s="290"/>
      <c r="H15" s="290"/>
      <c r="I15" s="290"/>
      <c r="J15" s="290"/>
      <c r="K15" s="290"/>
      <c r="L15" s="290"/>
      <c r="M15" s="290"/>
      <c r="N15" s="290">
        <v>40000</v>
      </c>
      <c r="O15" s="290">
        <v>40000</v>
      </c>
      <c r="P15" s="290">
        <v>21587</v>
      </c>
      <c r="Q15" s="410">
        <f>P15/O15*100</f>
        <v>53.9675</v>
      </c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  <c r="BG15" s="414"/>
      <c r="BH15" s="414"/>
      <c r="BI15" s="414"/>
      <c r="BJ15" s="414"/>
      <c r="BK15" s="414"/>
      <c r="BL15" s="414"/>
      <c r="BM15" s="414"/>
      <c r="BN15" s="414"/>
      <c r="BO15" s="414"/>
      <c r="BP15" s="414"/>
      <c r="BQ15" s="414"/>
      <c r="BR15" s="414"/>
      <c r="BS15" s="414"/>
      <c r="BT15" s="414"/>
      <c r="BU15" s="414"/>
    </row>
    <row r="16" spans="1:37" s="411" customFormat="1" ht="30" customHeight="1" thickBot="1">
      <c r="A16" s="416" t="s">
        <v>3</v>
      </c>
      <c r="B16" s="290">
        <f t="shared" si="0"/>
        <v>40000</v>
      </c>
      <c r="C16" s="290">
        <f t="shared" si="0"/>
        <v>40000</v>
      </c>
      <c r="D16" s="290">
        <f t="shared" si="0"/>
        <v>40000</v>
      </c>
      <c r="E16" s="408">
        <f t="shared" si="1"/>
        <v>100</v>
      </c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410"/>
      <c r="R16" s="399">
        <v>40000</v>
      </c>
      <c r="S16" s="399">
        <v>40000</v>
      </c>
      <c r="T16" s="399">
        <v>40000</v>
      </c>
      <c r="U16" s="408">
        <f>T16/S16*100</f>
        <v>100</v>
      </c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399"/>
    </row>
    <row r="17" spans="1:37" s="411" customFormat="1" ht="30" customHeight="1" thickBot="1">
      <c r="A17" s="417" t="s">
        <v>4</v>
      </c>
      <c r="B17" s="290">
        <f t="shared" si="0"/>
        <v>1000</v>
      </c>
      <c r="C17" s="290">
        <f t="shared" si="0"/>
        <v>1000</v>
      </c>
      <c r="D17" s="290">
        <f t="shared" si="0"/>
        <v>1000</v>
      </c>
      <c r="E17" s="408">
        <f t="shared" si="1"/>
        <v>100</v>
      </c>
      <c r="F17" s="399"/>
      <c r="G17" s="399"/>
      <c r="H17" s="399"/>
      <c r="I17" s="399"/>
      <c r="J17" s="399"/>
      <c r="K17" s="399"/>
      <c r="L17" s="399"/>
      <c r="M17" s="399"/>
      <c r="N17" s="399"/>
      <c r="O17" s="400"/>
      <c r="P17" s="400"/>
      <c r="Q17" s="410"/>
      <c r="R17" s="400">
        <v>1000</v>
      </c>
      <c r="S17" s="400">
        <v>1000</v>
      </c>
      <c r="T17" s="418">
        <v>1000</v>
      </c>
      <c r="U17" s="408">
        <f>T17/S17*100</f>
        <v>100</v>
      </c>
      <c r="V17" s="418"/>
      <c r="W17" s="418"/>
      <c r="X17" s="418"/>
      <c r="Y17" s="418"/>
      <c r="Z17" s="418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</row>
    <row r="18" spans="1:37" s="411" customFormat="1" ht="36" customHeight="1" thickBot="1">
      <c r="A18" s="416" t="s">
        <v>5</v>
      </c>
      <c r="B18" s="290">
        <f t="shared" si="0"/>
        <v>100000</v>
      </c>
      <c r="C18" s="290">
        <f t="shared" si="0"/>
        <v>136205</v>
      </c>
      <c r="D18" s="290">
        <f t="shared" si="0"/>
        <v>136205</v>
      </c>
      <c r="E18" s="408">
        <f t="shared" si="1"/>
        <v>100</v>
      </c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410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</row>
    <row r="19" spans="1:37" s="411" customFormat="1" ht="50.25" customHeight="1" thickBot="1">
      <c r="A19" s="416" t="s">
        <v>6</v>
      </c>
      <c r="B19" s="290">
        <f t="shared" si="0"/>
        <v>70000</v>
      </c>
      <c r="C19" s="290">
        <f t="shared" si="0"/>
        <v>33974</v>
      </c>
      <c r="D19" s="290">
        <f t="shared" si="0"/>
        <v>179</v>
      </c>
      <c r="E19" s="408">
        <f t="shared" si="1"/>
        <v>0.526873491493495</v>
      </c>
      <c r="F19" s="399"/>
      <c r="G19" s="399"/>
      <c r="H19" s="399"/>
      <c r="I19" s="399"/>
      <c r="J19" s="399"/>
      <c r="K19" s="399"/>
      <c r="L19" s="399"/>
      <c r="M19" s="399"/>
      <c r="N19" s="399"/>
      <c r="O19" s="399">
        <v>179</v>
      </c>
      <c r="P19" s="399">
        <v>179</v>
      </c>
      <c r="Q19" s="410">
        <f>P19/O19*100</f>
        <v>100</v>
      </c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>
        <v>70000</v>
      </c>
      <c r="AE19" s="399">
        <v>33795</v>
      </c>
      <c r="AF19" s="399"/>
      <c r="AG19" s="289"/>
      <c r="AH19" s="399"/>
      <c r="AI19" s="399"/>
      <c r="AJ19" s="399"/>
      <c r="AK19" s="399"/>
    </row>
    <row r="20" spans="1:37" s="411" customFormat="1" ht="24.75" customHeight="1" thickBot="1">
      <c r="A20" s="419" t="s">
        <v>221</v>
      </c>
      <c r="B20" s="290">
        <f aca="true" t="shared" si="2" ref="B20:B28">SUM(F20,J20,N20,R20,V20,Z20,AD20,AH20,B98,F98,J98,N98,R98,V98,Z98,AD98,AH98)</f>
        <v>1000</v>
      </c>
      <c r="C20" s="290">
        <f aca="true" t="shared" si="3" ref="C20:C28">SUM(G20,K20,O20,S20,W20,AA20,AE20,AI20,C98,G98,K98,O98,S98,W98,AA98,AE98,AI98)</f>
        <v>1000</v>
      </c>
      <c r="D20" s="290"/>
      <c r="E20" s="408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>
        <v>1000</v>
      </c>
      <c r="S20" s="399">
        <v>1000</v>
      </c>
      <c r="T20" s="399"/>
      <c r="U20" s="408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</row>
    <row r="21" spans="1:37" s="411" customFormat="1" ht="24.75" customHeight="1" thickBot="1">
      <c r="A21" s="419" t="s">
        <v>7</v>
      </c>
      <c r="B21" s="290">
        <f t="shared" si="2"/>
        <v>2500</v>
      </c>
      <c r="C21" s="290">
        <f t="shared" si="3"/>
        <v>2500</v>
      </c>
      <c r="D21" s="290"/>
      <c r="E21" s="408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399"/>
      <c r="AI21" s="399"/>
      <c r="AJ21" s="399"/>
      <c r="AK21" s="399"/>
    </row>
    <row r="22" spans="1:37" s="411" customFormat="1" ht="24.75" customHeight="1" thickBot="1">
      <c r="A22" s="419" t="s">
        <v>8</v>
      </c>
      <c r="B22" s="290">
        <f t="shared" si="2"/>
        <v>909</v>
      </c>
      <c r="C22" s="290">
        <f t="shared" si="3"/>
        <v>909</v>
      </c>
      <c r="D22" s="290">
        <f>SUM(H22,L22,P22,T22,X22,AB22,AF22,AJ22,D100,H100,L100,P100,T100,X100,AB100,AF100,AJ100)</f>
        <v>757</v>
      </c>
      <c r="E22" s="408">
        <f>D22/C22*100</f>
        <v>83.27832783278328</v>
      </c>
      <c r="F22" s="399"/>
      <c r="G22" s="399"/>
      <c r="H22" s="399"/>
      <c r="I22" s="399"/>
      <c r="J22" s="399"/>
      <c r="K22" s="399"/>
      <c r="L22" s="399"/>
      <c r="M22" s="399"/>
      <c r="N22" s="399">
        <v>909</v>
      </c>
      <c r="O22" s="399">
        <v>909</v>
      </c>
      <c r="P22" s="399">
        <v>757</v>
      </c>
      <c r="Q22" s="289">
        <f>P22/O22*100</f>
        <v>83.27832783278328</v>
      </c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399"/>
      <c r="AI22" s="399"/>
      <c r="AJ22" s="399"/>
      <c r="AK22" s="399"/>
    </row>
    <row r="23" spans="1:37" s="411" customFormat="1" ht="30" customHeight="1" thickBot="1">
      <c r="A23" s="416" t="s">
        <v>9</v>
      </c>
      <c r="B23" s="290">
        <f t="shared" si="2"/>
        <v>5750</v>
      </c>
      <c r="C23" s="290">
        <f t="shared" si="3"/>
        <v>5750</v>
      </c>
      <c r="D23" s="290">
        <f>SUM(H23,L23,P23,T23,X23,AB23,AF23,AJ23,D101,H101,L101,P101,T101,X101,AB101,AF101,AJ101)</f>
        <v>5750</v>
      </c>
      <c r="E23" s="408">
        <f>D23/C23*100</f>
        <v>100</v>
      </c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>
        <v>5750</v>
      </c>
      <c r="S23" s="399">
        <v>5750</v>
      </c>
      <c r="T23" s="399">
        <v>5750</v>
      </c>
      <c r="U23" s="289">
        <f>T23/S23*100</f>
        <v>100</v>
      </c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399"/>
      <c r="AI23" s="399"/>
      <c r="AJ23" s="399"/>
      <c r="AK23" s="399"/>
    </row>
    <row r="24" spans="1:37" s="420" customFormat="1" ht="34.5" customHeight="1" thickBot="1">
      <c r="A24" s="417" t="s">
        <v>10</v>
      </c>
      <c r="B24" s="290">
        <f t="shared" si="2"/>
        <v>82447</v>
      </c>
      <c r="C24" s="290">
        <f t="shared" si="3"/>
        <v>82447</v>
      </c>
      <c r="D24" s="290">
        <f>SUM(H24,L24,P24,T24,X24,AB24,AF24,AJ24,D102,H102,L102,P102,T102,X102,AB102,AF102,AJ102)</f>
        <v>72755</v>
      </c>
      <c r="E24" s="408">
        <f>D24/C24*100</f>
        <v>88.24456923841983</v>
      </c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>
        <v>25</v>
      </c>
      <c r="Q24" s="292"/>
      <c r="R24" s="399"/>
      <c r="S24" s="399"/>
      <c r="T24" s="400"/>
      <c r="U24" s="400"/>
      <c r="V24" s="400"/>
      <c r="W24" s="400"/>
      <c r="X24" s="400"/>
      <c r="Y24" s="400"/>
      <c r="Z24" s="400"/>
      <c r="AA24" s="400"/>
      <c r="AB24" s="288"/>
      <c r="AC24" s="288"/>
      <c r="AD24" s="288"/>
      <c r="AE24" s="288"/>
      <c r="AF24" s="288"/>
      <c r="AG24" s="288"/>
      <c r="AH24" s="292">
        <v>82447</v>
      </c>
      <c r="AI24" s="292">
        <v>82447</v>
      </c>
      <c r="AJ24" s="292">
        <v>72730</v>
      </c>
      <c r="AK24" s="293">
        <f>AJ24/AI24*100</f>
        <v>88.21424672820115</v>
      </c>
    </row>
    <row r="25" spans="1:37" s="411" customFormat="1" ht="19.5" customHeight="1" thickBot="1">
      <c r="A25" s="421" t="s">
        <v>11</v>
      </c>
      <c r="B25" s="290">
        <f t="shared" si="2"/>
        <v>52442</v>
      </c>
      <c r="C25" s="290">
        <f t="shared" si="3"/>
        <v>52673</v>
      </c>
      <c r="D25" s="290">
        <f>SUM(H25,L25,P25,T25,X25,AB25,AF25,AJ25,D103,H103,L103,P103,T103,X103,AB103,AF103,AJ103)</f>
        <v>231</v>
      </c>
      <c r="E25" s="408">
        <f>D25/C25*100</f>
        <v>0.4385548573272834</v>
      </c>
      <c r="F25" s="291"/>
      <c r="G25" s="291"/>
      <c r="H25" s="291"/>
      <c r="I25" s="291"/>
      <c r="J25" s="291"/>
      <c r="K25" s="291"/>
      <c r="L25" s="291"/>
      <c r="M25" s="291"/>
      <c r="N25" s="290"/>
      <c r="O25" s="290"/>
      <c r="P25" s="290"/>
      <c r="Q25" s="290"/>
      <c r="R25" s="291"/>
      <c r="S25" s="291"/>
      <c r="T25" s="291"/>
      <c r="U25" s="291"/>
      <c r="V25" s="291"/>
      <c r="W25" s="291"/>
      <c r="X25" s="291"/>
      <c r="Y25" s="291"/>
      <c r="Z25" s="291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  <c r="AK25" s="293"/>
    </row>
    <row r="26" spans="1:37" s="411" customFormat="1" ht="30" customHeight="1" thickBot="1">
      <c r="A26" s="416" t="s">
        <v>222</v>
      </c>
      <c r="B26" s="290">
        <f t="shared" si="2"/>
        <v>12000</v>
      </c>
      <c r="C26" s="290">
        <f t="shared" si="3"/>
        <v>16588</v>
      </c>
      <c r="D26" s="290">
        <f>SUM(H26,L26,P26,T26,X26,AB26,AF26,AJ26,D104,H104,L104,P104,T104,X104,AB104,AF104,AJ104)</f>
        <v>12347</v>
      </c>
      <c r="E26" s="408">
        <f>D26/C26*100</f>
        <v>74.43332529539425</v>
      </c>
      <c r="F26" s="317"/>
      <c r="G26" s="317"/>
      <c r="H26" s="317"/>
      <c r="I26" s="317"/>
      <c r="J26" s="317"/>
      <c r="K26" s="317"/>
      <c r="L26" s="317"/>
      <c r="M26" s="317"/>
      <c r="N26" s="399"/>
      <c r="O26" s="399"/>
      <c r="P26" s="399"/>
      <c r="Q26" s="399"/>
      <c r="R26" s="399"/>
      <c r="S26" s="399"/>
      <c r="T26" s="399"/>
      <c r="U26" s="399"/>
      <c r="V26" s="399">
        <v>12000</v>
      </c>
      <c r="W26" s="399">
        <v>16588</v>
      </c>
      <c r="X26" s="399">
        <v>12347</v>
      </c>
      <c r="Y26" s="289">
        <f>X26/W26*100</f>
        <v>74.43332529539425</v>
      </c>
      <c r="Z26" s="399"/>
      <c r="AA26" s="317"/>
      <c r="AB26" s="317"/>
      <c r="AC26" s="317"/>
      <c r="AD26" s="317"/>
      <c r="AE26" s="317"/>
      <c r="AF26" s="317"/>
      <c r="AG26" s="317"/>
      <c r="AH26" s="399"/>
      <c r="AI26" s="399"/>
      <c r="AJ26" s="399"/>
      <c r="AK26" s="293"/>
    </row>
    <row r="27" spans="1:37" s="411" customFormat="1" ht="30" customHeight="1" thickBot="1">
      <c r="A27" s="416" t="s">
        <v>12</v>
      </c>
      <c r="B27" s="290">
        <f t="shared" si="2"/>
        <v>3000</v>
      </c>
      <c r="C27" s="290">
        <f t="shared" si="3"/>
        <v>3000</v>
      </c>
      <c r="D27" s="290"/>
      <c r="E27" s="408"/>
      <c r="F27" s="331"/>
      <c r="G27" s="331"/>
      <c r="H27" s="331"/>
      <c r="I27" s="331"/>
      <c r="J27" s="331"/>
      <c r="K27" s="331"/>
      <c r="L27" s="331"/>
      <c r="M27" s="331"/>
      <c r="N27" s="400"/>
      <c r="O27" s="400"/>
      <c r="P27" s="400"/>
      <c r="Q27" s="400"/>
      <c r="R27" s="400">
        <v>3000</v>
      </c>
      <c r="S27" s="400">
        <v>3000</v>
      </c>
      <c r="T27" s="400"/>
      <c r="U27" s="408"/>
      <c r="V27" s="400"/>
      <c r="W27" s="400"/>
      <c r="X27" s="400"/>
      <c r="Y27" s="289"/>
      <c r="Z27" s="400"/>
      <c r="AA27" s="331"/>
      <c r="AB27" s="331"/>
      <c r="AC27" s="331"/>
      <c r="AD27" s="331"/>
      <c r="AE27" s="331"/>
      <c r="AF27" s="331"/>
      <c r="AG27" s="331"/>
      <c r="AH27" s="400"/>
      <c r="AI27" s="400"/>
      <c r="AJ27" s="400"/>
      <c r="AK27" s="293"/>
    </row>
    <row r="28" spans="1:37" s="411" customFormat="1" ht="30" customHeight="1" thickBot="1">
      <c r="A28" s="416" t="s">
        <v>569</v>
      </c>
      <c r="B28" s="290">
        <f t="shared" si="2"/>
        <v>54942</v>
      </c>
      <c r="C28" s="290">
        <f t="shared" si="3"/>
        <v>54942</v>
      </c>
      <c r="D28" s="290">
        <f>SUM(H28,L28,P28,T28,X28,AB28,AF28,AJ28,D106,H106,L106,P106,T106,X106,AB106,AF106,AJ106)</f>
        <v>34568</v>
      </c>
      <c r="E28" s="408">
        <f>D28/C28*100</f>
        <v>62.91725819955589</v>
      </c>
      <c r="F28" s="400"/>
      <c r="G28" s="400"/>
      <c r="H28" s="400"/>
      <c r="I28" s="400"/>
      <c r="J28" s="400"/>
      <c r="K28" s="400"/>
      <c r="L28" s="400"/>
      <c r="M28" s="400"/>
      <c r="N28" s="400">
        <v>54942</v>
      </c>
      <c r="O28" s="400">
        <v>54942</v>
      </c>
      <c r="P28" s="400">
        <v>34568</v>
      </c>
      <c r="Q28" s="422">
        <f>P28/O28*100</f>
        <v>62.91725819955589</v>
      </c>
      <c r="R28" s="400"/>
      <c r="S28" s="400"/>
      <c r="T28" s="400"/>
      <c r="U28" s="400"/>
      <c r="V28" s="400"/>
      <c r="W28" s="400"/>
      <c r="X28" s="400"/>
      <c r="Y28" s="289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293"/>
    </row>
    <row r="29" spans="1:37" s="411" customFormat="1" ht="30" customHeight="1" thickBot="1">
      <c r="A29" s="416" t="s">
        <v>13</v>
      </c>
      <c r="B29" s="290">
        <f aca="true" t="shared" si="4" ref="B29:B46">SUM(F29,J29,N29,R29,V29,Z29,AD29,AH29,B107,F107,J107,N107,R107,V107,Z107,AD107,AH107)</f>
        <v>20000</v>
      </c>
      <c r="C29" s="290"/>
      <c r="D29" s="290"/>
      <c r="E29" s="408"/>
      <c r="F29" s="400"/>
      <c r="G29" s="400"/>
      <c r="H29" s="400"/>
      <c r="I29" s="400"/>
      <c r="J29" s="400"/>
      <c r="K29" s="400"/>
      <c r="L29" s="400"/>
      <c r="M29" s="400"/>
      <c r="N29" s="400">
        <v>20000</v>
      </c>
      <c r="O29" s="400"/>
      <c r="P29" s="400"/>
      <c r="Q29" s="422"/>
      <c r="R29" s="400"/>
      <c r="S29" s="400"/>
      <c r="T29" s="400"/>
      <c r="U29" s="400"/>
      <c r="V29" s="400"/>
      <c r="W29" s="400"/>
      <c r="X29" s="400"/>
      <c r="Y29" s="289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  <c r="AJ29" s="400"/>
      <c r="AK29" s="293"/>
    </row>
    <row r="30" spans="1:37" s="411" customFormat="1" ht="30" customHeight="1" thickBot="1">
      <c r="A30" s="416" t="s">
        <v>272</v>
      </c>
      <c r="B30" s="290">
        <f t="shared" si="4"/>
        <v>888</v>
      </c>
      <c r="C30" s="290">
        <f aca="true" t="shared" si="5" ref="C30:D32">SUM(G30,K30,O30,S30,W30,AA30,AE30,AI30,C108,G108,K108,O108,S108,W108,AA108,AE108,AI108)</f>
        <v>1477</v>
      </c>
      <c r="D30" s="290">
        <f t="shared" si="5"/>
        <v>1301</v>
      </c>
      <c r="E30" s="408">
        <f>D30/C30*100</f>
        <v>88.08395396073121</v>
      </c>
      <c r="F30" s="400"/>
      <c r="G30" s="400"/>
      <c r="H30" s="400"/>
      <c r="I30" s="400"/>
      <c r="J30" s="400"/>
      <c r="K30" s="400"/>
      <c r="L30" s="400"/>
      <c r="M30" s="400"/>
      <c r="N30" s="400">
        <v>688</v>
      </c>
      <c r="O30" s="400">
        <v>688</v>
      </c>
      <c r="P30" s="400">
        <v>688</v>
      </c>
      <c r="Q30" s="422">
        <f>P30/O30*100</f>
        <v>100</v>
      </c>
      <c r="R30" s="400"/>
      <c r="S30" s="400">
        <v>203</v>
      </c>
      <c r="T30" s="400">
        <v>203</v>
      </c>
      <c r="U30" s="422">
        <f>T30/S30*100</f>
        <v>100</v>
      </c>
      <c r="V30" s="400">
        <v>200</v>
      </c>
      <c r="W30" s="400">
        <v>200</v>
      </c>
      <c r="X30" s="400">
        <v>100</v>
      </c>
      <c r="Y30" s="289">
        <f>X30/W30*100</f>
        <v>50</v>
      </c>
      <c r="Z30" s="400"/>
      <c r="AA30" s="400"/>
      <c r="AB30" s="400"/>
      <c r="AC30" s="400"/>
      <c r="AD30" s="400"/>
      <c r="AE30" s="400">
        <v>386</v>
      </c>
      <c r="AF30" s="400">
        <v>310</v>
      </c>
      <c r="AG30" s="289">
        <f>AF30/AE30*100</f>
        <v>80.31088082901555</v>
      </c>
      <c r="AH30" s="400"/>
      <c r="AI30" s="400"/>
      <c r="AJ30" s="400"/>
      <c r="AK30" s="293"/>
    </row>
    <row r="31" spans="1:37" s="411" customFormat="1" ht="30" customHeight="1" thickBot="1">
      <c r="A31" s="416" t="s">
        <v>601</v>
      </c>
      <c r="B31" s="290">
        <f t="shared" si="4"/>
        <v>5000</v>
      </c>
      <c r="C31" s="290">
        <f t="shared" si="5"/>
        <v>641</v>
      </c>
      <c r="D31" s="290">
        <f t="shared" si="5"/>
        <v>641</v>
      </c>
      <c r="E31" s="408">
        <f>D31/C31*100</f>
        <v>100</v>
      </c>
      <c r="F31" s="400"/>
      <c r="G31" s="400"/>
      <c r="H31" s="400"/>
      <c r="I31" s="400"/>
      <c r="J31" s="400"/>
      <c r="K31" s="400"/>
      <c r="L31" s="400"/>
      <c r="M31" s="400"/>
      <c r="N31" s="400">
        <v>5000</v>
      </c>
      <c r="O31" s="400">
        <v>608</v>
      </c>
      <c r="P31" s="400">
        <v>608</v>
      </c>
      <c r="Q31" s="422">
        <f>P31/O31*100</f>
        <v>100</v>
      </c>
      <c r="R31" s="400"/>
      <c r="S31" s="400"/>
      <c r="T31" s="400"/>
      <c r="U31" s="422"/>
      <c r="V31" s="400"/>
      <c r="W31" s="400"/>
      <c r="X31" s="400"/>
      <c r="Y31" s="400"/>
      <c r="Z31" s="400"/>
      <c r="AA31" s="400">
        <v>33</v>
      </c>
      <c r="AB31" s="400">
        <v>33</v>
      </c>
      <c r="AC31" s="422">
        <f>AB31/AA31*100</f>
        <v>100</v>
      </c>
      <c r="AD31" s="400"/>
      <c r="AE31" s="400"/>
      <c r="AF31" s="400"/>
      <c r="AG31" s="289"/>
      <c r="AH31" s="400"/>
      <c r="AI31" s="400"/>
      <c r="AJ31" s="400"/>
      <c r="AK31" s="293"/>
    </row>
    <row r="32" spans="1:37" s="411" customFormat="1" ht="30" customHeight="1" thickBot="1">
      <c r="A32" s="416" t="s">
        <v>14</v>
      </c>
      <c r="B32" s="290">
        <f t="shared" si="4"/>
        <v>57500</v>
      </c>
      <c r="C32" s="290">
        <f t="shared" si="5"/>
        <v>57500</v>
      </c>
      <c r="D32" s="290">
        <f t="shared" si="5"/>
        <v>55090</v>
      </c>
      <c r="E32" s="408">
        <f>D32/C32*100</f>
        <v>95.80869565217391</v>
      </c>
      <c r="F32" s="400"/>
      <c r="G32" s="400"/>
      <c r="H32" s="400"/>
      <c r="I32" s="400"/>
      <c r="J32" s="400"/>
      <c r="K32" s="400"/>
      <c r="L32" s="400"/>
      <c r="M32" s="400"/>
      <c r="N32" s="400">
        <v>57500</v>
      </c>
      <c r="O32" s="400">
        <v>57500</v>
      </c>
      <c r="P32" s="400">
        <v>55090</v>
      </c>
      <c r="Q32" s="422">
        <f>P32/O32*100</f>
        <v>95.80869565217391</v>
      </c>
      <c r="R32" s="400"/>
      <c r="S32" s="400"/>
      <c r="T32" s="400"/>
      <c r="U32" s="422"/>
      <c r="V32" s="400"/>
      <c r="W32" s="400"/>
      <c r="X32" s="400"/>
      <c r="Y32" s="400"/>
      <c r="Z32" s="400"/>
      <c r="AA32" s="400"/>
      <c r="AB32" s="400"/>
      <c r="AC32" s="422"/>
      <c r="AD32" s="400"/>
      <c r="AE32" s="400"/>
      <c r="AF32" s="400"/>
      <c r="AG32" s="289"/>
      <c r="AH32" s="400"/>
      <c r="AI32" s="400"/>
      <c r="AJ32" s="400"/>
      <c r="AK32" s="293"/>
    </row>
    <row r="33" spans="1:37" s="411" customFormat="1" ht="30" customHeight="1" thickBot="1">
      <c r="A33" s="416" t="s">
        <v>606</v>
      </c>
      <c r="B33" s="290">
        <f t="shared" si="4"/>
        <v>200</v>
      </c>
      <c r="C33" s="290">
        <f aca="true" t="shared" si="6" ref="C33:C71">SUM(G33,K33,O33,S33,W33,AA33,AE33,AI33,C111,G111,K111,O111,S111,W111,AA111,AE111,AI111)</f>
        <v>200</v>
      </c>
      <c r="D33" s="290"/>
      <c r="E33" s="408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22"/>
      <c r="R33" s="400"/>
      <c r="S33" s="400"/>
      <c r="T33" s="400"/>
      <c r="U33" s="422"/>
      <c r="V33" s="400">
        <v>200</v>
      </c>
      <c r="W33" s="400">
        <v>200</v>
      </c>
      <c r="X33" s="400"/>
      <c r="Y33" s="289"/>
      <c r="Z33" s="400"/>
      <c r="AA33" s="400"/>
      <c r="AB33" s="400"/>
      <c r="AC33" s="422"/>
      <c r="AD33" s="400"/>
      <c r="AE33" s="400"/>
      <c r="AF33" s="400"/>
      <c r="AG33" s="289"/>
      <c r="AH33" s="400"/>
      <c r="AI33" s="400"/>
      <c r="AJ33" s="400"/>
      <c r="AK33" s="293"/>
    </row>
    <row r="34" spans="1:37" s="411" customFormat="1" ht="30" customHeight="1" thickBot="1">
      <c r="A34" s="416" t="s">
        <v>573</v>
      </c>
      <c r="B34" s="290">
        <f t="shared" si="4"/>
        <v>19733</v>
      </c>
      <c r="C34" s="290">
        <f t="shared" si="6"/>
        <v>20435</v>
      </c>
      <c r="D34" s="290">
        <f>SUM(H34,L34,P34,T34,X34,AB34,AF34,AJ34,D112,H112,L112,P112,T112,X112,AB112,AF112,AJ112)</f>
        <v>17002</v>
      </c>
      <c r="E34" s="408">
        <f>D34/C34*100</f>
        <v>83.20039148519697</v>
      </c>
      <c r="F34" s="400">
        <v>7040</v>
      </c>
      <c r="G34" s="400">
        <v>8314</v>
      </c>
      <c r="H34" s="400">
        <v>7680</v>
      </c>
      <c r="I34" s="422">
        <f>H34/G34*100</f>
        <v>92.37430839547751</v>
      </c>
      <c r="J34" s="400">
        <v>1685</v>
      </c>
      <c r="K34" s="400">
        <v>2003</v>
      </c>
      <c r="L34" s="400">
        <v>1838</v>
      </c>
      <c r="M34" s="422">
        <f>L34/K34*100</f>
        <v>91.76235646530205</v>
      </c>
      <c r="N34" s="400">
        <v>11008</v>
      </c>
      <c r="O34" s="400">
        <v>10118</v>
      </c>
      <c r="P34" s="400">
        <v>7484</v>
      </c>
      <c r="Q34" s="422">
        <f>P34/O34*100</f>
        <v>73.96718719114449</v>
      </c>
      <c r="R34" s="400"/>
      <c r="S34" s="400"/>
      <c r="T34" s="400"/>
      <c r="U34" s="422"/>
      <c r="V34" s="400"/>
      <c r="W34" s="400"/>
      <c r="X34" s="400"/>
      <c r="Y34" s="400"/>
      <c r="Z34" s="400"/>
      <c r="AA34" s="400"/>
      <c r="AB34" s="400"/>
      <c r="AC34" s="422"/>
      <c r="AD34" s="400"/>
      <c r="AE34" s="400"/>
      <c r="AF34" s="400"/>
      <c r="AG34" s="289"/>
      <c r="AH34" s="400"/>
      <c r="AI34" s="400"/>
      <c r="AJ34" s="400"/>
      <c r="AK34" s="293"/>
    </row>
    <row r="35" spans="1:37" s="411" customFormat="1" ht="30" customHeight="1" thickBot="1">
      <c r="A35" s="417" t="s">
        <v>15</v>
      </c>
      <c r="B35" s="290">
        <f t="shared" si="4"/>
        <v>719</v>
      </c>
      <c r="C35" s="290">
        <f t="shared" si="6"/>
        <v>719</v>
      </c>
      <c r="D35" s="290">
        <f>SUM(H35,L35,P35,T35,X35,AB35,AF35,AJ35,D113,H113,L113,P113,T113,X113,AB113,AF113,AJ113)</f>
        <v>702</v>
      </c>
      <c r="E35" s="408">
        <f>D35/C35*100</f>
        <v>97.63560500695411</v>
      </c>
      <c r="F35" s="400"/>
      <c r="G35" s="400"/>
      <c r="H35" s="400"/>
      <c r="I35" s="400"/>
      <c r="J35" s="400">
        <v>153</v>
      </c>
      <c r="K35" s="400">
        <v>153</v>
      </c>
      <c r="L35" s="400">
        <v>136</v>
      </c>
      <c r="M35" s="422">
        <f>L35/K35*100</f>
        <v>88.88888888888889</v>
      </c>
      <c r="N35" s="400"/>
      <c r="O35" s="400"/>
      <c r="P35" s="400"/>
      <c r="Q35" s="422"/>
      <c r="R35" s="400"/>
      <c r="S35" s="400"/>
      <c r="T35" s="400"/>
      <c r="U35" s="422"/>
      <c r="V35" s="400"/>
      <c r="W35" s="400"/>
      <c r="X35" s="400"/>
      <c r="Y35" s="400"/>
      <c r="Z35" s="400">
        <v>566</v>
      </c>
      <c r="AA35" s="400">
        <v>566</v>
      </c>
      <c r="AB35" s="400">
        <v>566</v>
      </c>
      <c r="AC35" s="422">
        <f>AB35/AA35*100</f>
        <v>100</v>
      </c>
      <c r="AD35" s="400"/>
      <c r="AE35" s="400"/>
      <c r="AF35" s="400"/>
      <c r="AG35" s="289"/>
      <c r="AH35" s="400"/>
      <c r="AI35" s="400"/>
      <c r="AJ35" s="400"/>
      <c r="AK35" s="293"/>
    </row>
    <row r="36" spans="1:37" s="411" customFormat="1" ht="30" customHeight="1" thickBot="1">
      <c r="A36" s="417" t="s">
        <v>608</v>
      </c>
      <c r="B36" s="290">
        <f t="shared" si="4"/>
        <v>12500</v>
      </c>
      <c r="C36" s="290">
        <f t="shared" si="6"/>
        <v>12500</v>
      </c>
      <c r="D36" s="290">
        <f>SUM(H36,L36,P36,T36,X36,AB36,AF36,AJ36,D114,H114,L114,P114,T114,X114,AB114,AF114,AJ114)</f>
        <v>6907</v>
      </c>
      <c r="E36" s="408">
        <f>D36/C36*100</f>
        <v>55.25600000000001</v>
      </c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22"/>
      <c r="R36" s="400"/>
      <c r="S36" s="400"/>
      <c r="T36" s="400"/>
      <c r="U36" s="422"/>
      <c r="V36" s="400"/>
      <c r="W36" s="400"/>
      <c r="X36" s="400"/>
      <c r="Y36" s="400"/>
      <c r="Z36" s="400">
        <v>12500</v>
      </c>
      <c r="AA36" s="400">
        <v>12500</v>
      </c>
      <c r="AB36" s="400">
        <v>6907</v>
      </c>
      <c r="AC36" s="422">
        <f>AB36/AA36*100</f>
        <v>55.25600000000001</v>
      </c>
      <c r="AD36" s="400"/>
      <c r="AE36" s="400"/>
      <c r="AF36" s="400"/>
      <c r="AG36" s="289"/>
      <c r="AH36" s="400"/>
      <c r="AI36" s="400"/>
      <c r="AJ36" s="400"/>
      <c r="AK36" s="293"/>
    </row>
    <row r="37" spans="1:37" s="411" customFormat="1" ht="30" customHeight="1" thickBot="1">
      <c r="A37" s="417" t="s">
        <v>609</v>
      </c>
      <c r="B37" s="290">
        <f t="shared" si="4"/>
        <v>1000</v>
      </c>
      <c r="C37" s="290">
        <f t="shared" si="6"/>
        <v>1000</v>
      </c>
      <c r="D37" s="290">
        <f>SUM(H37,L37,P37,T37,X37,AB37,AF37,AJ37,D115,H115,L115,P115,T115,X115,AB115,AF115,AJ115)</f>
        <v>677</v>
      </c>
      <c r="E37" s="408">
        <f>D37/C37*100</f>
        <v>67.7</v>
      </c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22"/>
      <c r="R37" s="400"/>
      <c r="S37" s="400"/>
      <c r="T37" s="400"/>
      <c r="U37" s="422"/>
      <c r="V37" s="400"/>
      <c r="W37" s="400"/>
      <c r="X37" s="400"/>
      <c r="Y37" s="400"/>
      <c r="Z37" s="400">
        <v>1000</v>
      </c>
      <c r="AA37" s="400">
        <v>1000</v>
      </c>
      <c r="AB37" s="400">
        <v>677</v>
      </c>
      <c r="AC37" s="422">
        <f>AB37/AA37*100</f>
        <v>67.7</v>
      </c>
      <c r="AD37" s="400"/>
      <c r="AE37" s="400"/>
      <c r="AF37" s="400"/>
      <c r="AG37" s="289"/>
      <c r="AH37" s="400"/>
      <c r="AI37" s="400"/>
      <c r="AJ37" s="400"/>
      <c r="AK37" s="293"/>
    </row>
    <row r="38" spans="1:37" s="411" customFormat="1" ht="30" customHeight="1" thickBot="1">
      <c r="A38" s="417" t="s">
        <v>16</v>
      </c>
      <c r="B38" s="290">
        <f t="shared" si="4"/>
        <v>1466</v>
      </c>
      <c r="C38" s="290">
        <f t="shared" si="6"/>
        <v>1466</v>
      </c>
      <c r="D38" s="290">
        <f>SUM(H38,L38,P38,T38,X38,AB38,AF38,AJ38,D116,H116,L116,P116,T116,X116,AB116,AF116,AJ116)</f>
        <v>203</v>
      </c>
      <c r="E38" s="408">
        <f>D38/C38*100</f>
        <v>13.847203274215552</v>
      </c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22"/>
      <c r="R38" s="400"/>
      <c r="S38" s="400"/>
      <c r="T38" s="400"/>
      <c r="U38" s="422"/>
      <c r="V38" s="400"/>
      <c r="W38" s="400"/>
      <c r="X38" s="400"/>
      <c r="Y38" s="400"/>
      <c r="Z38" s="400">
        <v>1466</v>
      </c>
      <c r="AA38" s="400">
        <v>1466</v>
      </c>
      <c r="AB38" s="400">
        <v>203</v>
      </c>
      <c r="AC38" s="422">
        <f>AB38/AA38*100</f>
        <v>13.847203274215552</v>
      </c>
      <c r="AD38" s="400"/>
      <c r="AE38" s="400"/>
      <c r="AF38" s="400"/>
      <c r="AG38" s="289"/>
      <c r="AH38" s="400"/>
      <c r="AI38" s="400"/>
      <c r="AJ38" s="400"/>
      <c r="AK38" s="293"/>
    </row>
    <row r="39" spans="1:37" s="411" customFormat="1" ht="30" customHeight="1" thickBot="1">
      <c r="A39" s="417" t="s">
        <v>17</v>
      </c>
      <c r="B39" s="290">
        <f t="shared" si="4"/>
        <v>19856</v>
      </c>
      <c r="C39" s="290">
        <f t="shared" si="6"/>
        <v>13793</v>
      </c>
      <c r="D39" s="290"/>
      <c r="E39" s="408"/>
      <c r="F39" s="400">
        <v>17494</v>
      </c>
      <c r="G39" s="400">
        <v>12250</v>
      </c>
      <c r="H39" s="400"/>
      <c r="I39" s="422"/>
      <c r="J39" s="400">
        <v>2362</v>
      </c>
      <c r="K39" s="400">
        <v>1543</v>
      </c>
      <c r="L39" s="400"/>
      <c r="M39" s="422"/>
      <c r="N39" s="400"/>
      <c r="O39" s="400"/>
      <c r="P39" s="400"/>
      <c r="Q39" s="422"/>
      <c r="R39" s="400"/>
      <c r="S39" s="400"/>
      <c r="T39" s="400"/>
      <c r="U39" s="422"/>
      <c r="V39" s="400"/>
      <c r="W39" s="400"/>
      <c r="X39" s="400"/>
      <c r="Y39" s="400"/>
      <c r="Z39" s="400"/>
      <c r="AA39" s="400"/>
      <c r="AB39" s="400"/>
      <c r="AC39" s="422"/>
      <c r="AD39" s="400"/>
      <c r="AE39" s="400"/>
      <c r="AF39" s="400"/>
      <c r="AG39" s="289"/>
      <c r="AH39" s="400"/>
      <c r="AI39" s="400"/>
      <c r="AJ39" s="400"/>
      <c r="AK39" s="293"/>
    </row>
    <row r="40" spans="1:37" s="411" customFormat="1" ht="30" customHeight="1" thickBot="1">
      <c r="A40" s="417" t="s">
        <v>611</v>
      </c>
      <c r="B40" s="290">
        <f t="shared" si="4"/>
        <v>8200</v>
      </c>
      <c r="C40" s="290">
        <f t="shared" si="6"/>
        <v>7880</v>
      </c>
      <c r="D40" s="290">
        <f aca="true" t="shared" si="7" ref="D40:D51">SUM(H40,L40,P40,T40,X40,AB40,AF40,AJ40,D118,H118,L118,P118,T118,X118,AB118,AF118,AJ118)</f>
        <v>7362</v>
      </c>
      <c r="E40" s="408">
        <f aca="true" t="shared" si="8" ref="E40:E51">D40/C40*100</f>
        <v>93.42639593908629</v>
      </c>
      <c r="F40" s="400"/>
      <c r="G40" s="400"/>
      <c r="H40" s="400"/>
      <c r="I40" s="400"/>
      <c r="J40" s="400"/>
      <c r="K40" s="400"/>
      <c r="L40" s="400"/>
      <c r="M40" s="400"/>
      <c r="N40" s="400">
        <v>200</v>
      </c>
      <c r="O40" s="400">
        <v>180</v>
      </c>
      <c r="P40" s="400">
        <v>131</v>
      </c>
      <c r="Q40" s="422">
        <f>P40/O40*100</f>
        <v>72.77777777777777</v>
      </c>
      <c r="R40" s="400"/>
      <c r="S40" s="400"/>
      <c r="T40" s="400"/>
      <c r="U40" s="422"/>
      <c r="V40" s="400">
        <v>1600</v>
      </c>
      <c r="W40" s="400">
        <v>1300</v>
      </c>
      <c r="X40" s="400">
        <v>1279</v>
      </c>
      <c r="Y40" s="422">
        <f>X40/W40*100</f>
        <v>98.38461538461539</v>
      </c>
      <c r="Z40" s="400">
        <v>6400</v>
      </c>
      <c r="AA40" s="400">
        <v>6400</v>
      </c>
      <c r="AB40" s="400">
        <v>5952</v>
      </c>
      <c r="AC40" s="422">
        <f>AB40/AA40*100</f>
        <v>93</v>
      </c>
      <c r="AD40" s="400"/>
      <c r="AE40" s="400"/>
      <c r="AF40" s="400"/>
      <c r="AG40" s="289"/>
      <c r="AH40" s="400"/>
      <c r="AI40" s="400"/>
      <c r="AJ40" s="400"/>
      <c r="AK40" s="293"/>
    </row>
    <row r="41" spans="1:37" s="411" customFormat="1" ht="30" customHeight="1" thickBot="1">
      <c r="A41" s="417" t="s">
        <v>612</v>
      </c>
      <c r="B41" s="290">
        <f t="shared" si="4"/>
        <v>12318</v>
      </c>
      <c r="C41" s="290">
        <f t="shared" si="6"/>
        <v>8686</v>
      </c>
      <c r="D41" s="290">
        <f t="shared" si="7"/>
        <v>8538</v>
      </c>
      <c r="E41" s="408">
        <f t="shared" si="8"/>
        <v>98.29610868063551</v>
      </c>
      <c r="F41" s="400">
        <v>300</v>
      </c>
      <c r="G41" s="400">
        <v>610</v>
      </c>
      <c r="H41" s="400">
        <v>609</v>
      </c>
      <c r="I41" s="422">
        <f>H41/G41*100</f>
        <v>99.8360655737705</v>
      </c>
      <c r="J41" s="400">
        <v>81</v>
      </c>
      <c r="K41" s="400">
        <v>166</v>
      </c>
      <c r="L41" s="400">
        <v>162</v>
      </c>
      <c r="M41" s="422">
        <f>L41/K41*100</f>
        <v>97.59036144578313</v>
      </c>
      <c r="N41" s="400">
        <v>11587</v>
      </c>
      <c r="O41" s="400">
        <v>7793</v>
      </c>
      <c r="P41" s="400">
        <v>7767</v>
      </c>
      <c r="Q41" s="422">
        <f>P41/O41*100</f>
        <v>99.66636725266265</v>
      </c>
      <c r="R41" s="400"/>
      <c r="S41" s="400"/>
      <c r="T41" s="400"/>
      <c r="U41" s="422"/>
      <c r="V41" s="400">
        <v>350</v>
      </c>
      <c r="W41" s="400">
        <v>117</v>
      </c>
      <c r="X41" s="400"/>
      <c r="Y41" s="289"/>
      <c r="Z41" s="400"/>
      <c r="AA41" s="400"/>
      <c r="AB41" s="400"/>
      <c r="AC41" s="400"/>
      <c r="AD41" s="400"/>
      <c r="AE41" s="400"/>
      <c r="AF41" s="400"/>
      <c r="AG41" s="289"/>
      <c r="AH41" s="400"/>
      <c r="AI41" s="400"/>
      <c r="AJ41" s="400"/>
      <c r="AK41" s="293"/>
    </row>
    <row r="42" spans="1:37" s="411" customFormat="1" ht="30" customHeight="1" thickBot="1">
      <c r="A42" s="417" t="s">
        <v>18</v>
      </c>
      <c r="B42" s="290">
        <f t="shared" si="4"/>
        <v>3750</v>
      </c>
      <c r="C42" s="290">
        <f t="shared" si="6"/>
        <v>3750</v>
      </c>
      <c r="D42" s="290">
        <f t="shared" si="7"/>
        <v>3433</v>
      </c>
      <c r="E42" s="408">
        <f t="shared" si="8"/>
        <v>91.54666666666667</v>
      </c>
      <c r="F42" s="400"/>
      <c r="G42" s="400"/>
      <c r="H42" s="400"/>
      <c r="I42" s="400"/>
      <c r="J42" s="400"/>
      <c r="K42" s="400"/>
      <c r="L42" s="400"/>
      <c r="M42" s="400"/>
      <c r="N42" s="400">
        <v>3750</v>
      </c>
      <c r="O42" s="400">
        <v>3750</v>
      </c>
      <c r="P42" s="400">
        <v>3433</v>
      </c>
      <c r="Q42" s="422">
        <f>P42/O42*100</f>
        <v>91.54666666666667</v>
      </c>
      <c r="R42" s="400"/>
      <c r="S42" s="400"/>
      <c r="T42" s="400"/>
      <c r="U42" s="422"/>
      <c r="V42" s="400"/>
      <c r="W42" s="400"/>
      <c r="X42" s="400"/>
      <c r="Y42" s="422"/>
      <c r="Z42" s="400"/>
      <c r="AA42" s="400"/>
      <c r="AB42" s="400"/>
      <c r="AC42" s="400"/>
      <c r="AD42" s="400"/>
      <c r="AE42" s="400"/>
      <c r="AF42" s="400"/>
      <c r="AG42" s="289"/>
      <c r="AH42" s="400"/>
      <c r="AI42" s="400"/>
      <c r="AJ42" s="400"/>
      <c r="AK42" s="293"/>
    </row>
    <row r="43" spans="1:37" s="411" customFormat="1" ht="30" customHeight="1" thickBot="1">
      <c r="A43" s="417" t="s">
        <v>618</v>
      </c>
      <c r="B43" s="290">
        <f t="shared" si="4"/>
        <v>1400</v>
      </c>
      <c r="C43" s="290">
        <f t="shared" si="6"/>
        <v>1450</v>
      </c>
      <c r="D43" s="290">
        <f t="shared" si="7"/>
        <v>1450</v>
      </c>
      <c r="E43" s="408">
        <f t="shared" si="8"/>
        <v>100</v>
      </c>
      <c r="F43" s="400"/>
      <c r="G43" s="400"/>
      <c r="H43" s="400"/>
      <c r="I43" s="400"/>
      <c r="J43" s="400"/>
      <c r="K43" s="400"/>
      <c r="L43" s="400"/>
      <c r="M43" s="400"/>
      <c r="N43" s="400">
        <v>400</v>
      </c>
      <c r="O43" s="400">
        <v>450</v>
      </c>
      <c r="P43" s="400">
        <v>450</v>
      </c>
      <c r="Q43" s="422">
        <f>P43/O43*100</f>
        <v>100</v>
      </c>
      <c r="R43" s="400"/>
      <c r="S43" s="400"/>
      <c r="T43" s="400"/>
      <c r="U43" s="422"/>
      <c r="V43" s="400">
        <v>1000</v>
      </c>
      <c r="W43" s="400">
        <v>1000</v>
      </c>
      <c r="X43" s="400">
        <v>1000</v>
      </c>
      <c r="Y43" s="422">
        <f>X43/W43*100</f>
        <v>100</v>
      </c>
      <c r="Z43" s="400"/>
      <c r="AA43" s="400"/>
      <c r="AB43" s="400"/>
      <c r="AC43" s="400"/>
      <c r="AD43" s="400"/>
      <c r="AE43" s="400"/>
      <c r="AF43" s="400"/>
      <c r="AG43" s="289"/>
      <c r="AH43" s="400"/>
      <c r="AI43" s="400"/>
      <c r="AJ43" s="400"/>
      <c r="AK43" s="293"/>
    </row>
    <row r="44" spans="1:37" s="411" customFormat="1" ht="30" customHeight="1" thickBot="1">
      <c r="A44" s="417" t="s">
        <v>19</v>
      </c>
      <c r="B44" s="290">
        <f t="shared" si="4"/>
        <v>5000</v>
      </c>
      <c r="C44" s="290">
        <f t="shared" si="6"/>
        <v>16430</v>
      </c>
      <c r="D44" s="290">
        <f t="shared" si="7"/>
        <v>14000</v>
      </c>
      <c r="E44" s="408">
        <f t="shared" si="8"/>
        <v>85.2099817407182</v>
      </c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22"/>
      <c r="R44" s="400"/>
      <c r="S44" s="400"/>
      <c r="T44" s="400"/>
      <c r="U44" s="422"/>
      <c r="V44" s="400">
        <v>5000</v>
      </c>
      <c r="W44" s="400">
        <v>13430</v>
      </c>
      <c r="X44" s="400">
        <v>11000</v>
      </c>
      <c r="Y44" s="422">
        <f>X44/W44*100</f>
        <v>81.90618019359643</v>
      </c>
      <c r="Z44" s="400"/>
      <c r="AA44" s="400"/>
      <c r="AB44" s="400"/>
      <c r="AC44" s="400"/>
      <c r="AD44" s="400"/>
      <c r="AE44" s="400"/>
      <c r="AF44" s="400"/>
      <c r="AG44" s="289"/>
      <c r="AH44" s="400"/>
      <c r="AI44" s="400"/>
      <c r="AJ44" s="400"/>
      <c r="AK44" s="293"/>
    </row>
    <row r="45" spans="1:37" s="411" customFormat="1" ht="30" customHeight="1" thickBot="1">
      <c r="A45" s="417" t="s">
        <v>20</v>
      </c>
      <c r="B45" s="290">
        <f t="shared" si="4"/>
        <v>3000</v>
      </c>
      <c r="C45" s="290">
        <f t="shared" si="6"/>
        <v>3000</v>
      </c>
      <c r="D45" s="290">
        <f t="shared" si="7"/>
        <v>1530</v>
      </c>
      <c r="E45" s="408">
        <f t="shared" si="8"/>
        <v>51</v>
      </c>
      <c r="F45" s="400">
        <v>1264</v>
      </c>
      <c r="G45" s="400">
        <v>1264</v>
      </c>
      <c r="H45" s="400">
        <v>653</v>
      </c>
      <c r="I45" s="422">
        <f>H45/G45*100</f>
        <v>51.66139240506329</v>
      </c>
      <c r="J45" s="400">
        <v>358</v>
      </c>
      <c r="K45" s="400">
        <v>358</v>
      </c>
      <c r="L45" s="400">
        <v>176</v>
      </c>
      <c r="M45" s="422">
        <f>L45/K45*100</f>
        <v>49.162011173184354</v>
      </c>
      <c r="N45" s="400">
        <v>1378</v>
      </c>
      <c r="O45" s="400">
        <v>1378</v>
      </c>
      <c r="P45" s="400">
        <v>701</v>
      </c>
      <c r="Q45" s="410">
        <f>P45/O45*100</f>
        <v>50.87082728592163</v>
      </c>
      <c r="R45" s="400"/>
      <c r="S45" s="400"/>
      <c r="T45" s="400"/>
      <c r="U45" s="422"/>
      <c r="V45" s="400"/>
      <c r="W45" s="400"/>
      <c r="X45" s="400"/>
      <c r="Y45" s="422"/>
      <c r="Z45" s="400"/>
      <c r="AA45" s="400"/>
      <c r="AB45" s="400"/>
      <c r="AC45" s="400"/>
      <c r="AD45" s="400"/>
      <c r="AE45" s="400"/>
      <c r="AF45" s="400"/>
      <c r="AG45" s="289"/>
      <c r="AH45" s="400"/>
      <c r="AI45" s="400"/>
      <c r="AJ45" s="400"/>
      <c r="AK45" s="293"/>
    </row>
    <row r="46" spans="1:37" s="411" customFormat="1" ht="30" customHeight="1" thickBot="1">
      <c r="A46" s="417" t="s">
        <v>594</v>
      </c>
      <c r="B46" s="290">
        <f t="shared" si="4"/>
        <v>2768</v>
      </c>
      <c r="C46" s="290">
        <f t="shared" si="6"/>
        <v>3018</v>
      </c>
      <c r="D46" s="290">
        <f t="shared" si="7"/>
        <v>2609</v>
      </c>
      <c r="E46" s="408">
        <f t="shared" si="8"/>
        <v>86.44797879390325</v>
      </c>
      <c r="F46" s="400"/>
      <c r="G46" s="400"/>
      <c r="H46" s="400"/>
      <c r="I46" s="400"/>
      <c r="J46" s="400"/>
      <c r="K46" s="400"/>
      <c r="L46" s="400"/>
      <c r="M46" s="400"/>
      <c r="N46" s="400">
        <v>2768</v>
      </c>
      <c r="O46" s="400">
        <v>1718</v>
      </c>
      <c r="P46" s="400">
        <v>1543</v>
      </c>
      <c r="Q46" s="422">
        <f>P46/O46*100</f>
        <v>89.81373690337603</v>
      </c>
      <c r="R46" s="400"/>
      <c r="S46" s="400">
        <v>1300</v>
      </c>
      <c r="T46" s="400">
        <v>1066</v>
      </c>
      <c r="U46" s="422">
        <f>T46/S46*100</f>
        <v>82</v>
      </c>
      <c r="V46" s="400"/>
      <c r="W46" s="400"/>
      <c r="X46" s="400"/>
      <c r="Y46" s="422"/>
      <c r="Z46" s="400"/>
      <c r="AA46" s="400"/>
      <c r="AB46" s="400"/>
      <c r="AC46" s="400"/>
      <c r="AD46" s="400"/>
      <c r="AE46" s="400"/>
      <c r="AF46" s="400"/>
      <c r="AG46" s="289"/>
      <c r="AH46" s="400"/>
      <c r="AI46" s="400"/>
      <c r="AJ46" s="400"/>
      <c r="AK46" s="293"/>
    </row>
    <row r="47" spans="1:37" s="411" customFormat="1" ht="30" customHeight="1" thickBot="1">
      <c r="A47" s="417" t="s">
        <v>21</v>
      </c>
      <c r="B47" s="290"/>
      <c r="C47" s="290">
        <f t="shared" si="6"/>
        <v>33597</v>
      </c>
      <c r="D47" s="290">
        <f t="shared" si="7"/>
        <v>9020</v>
      </c>
      <c r="E47" s="408">
        <f t="shared" si="8"/>
        <v>26.847635205524302</v>
      </c>
      <c r="F47" s="400"/>
      <c r="G47" s="400"/>
      <c r="H47" s="400"/>
      <c r="I47" s="400"/>
      <c r="J47" s="400"/>
      <c r="K47" s="400"/>
      <c r="L47" s="400"/>
      <c r="M47" s="400"/>
      <c r="N47" s="400"/>
      <c r="O47" s="400">
        <v>26697</v>
      </c>
      <c r="P47" s="400">
        <v>4607</v>
      </c>
      <c r="Q47" s="422">
        <f>P47/O47*100</f>
        <v>17.25662059407424</v>
      </c>
      <c r="R47" s="400"/>
      <c r="S47" s="400"/>
      <c r="T47" s="400"/>
      <c r="U47" s="400"/>
      <c r="V47" s="400"/>
      <c r="W47" s="400"/>
      <c r="X47" s="400"/>
      <c r="Y47" s="422"/>
      <c r="Z47" s="400"/>
      <c r="AA47" s="400"/>
      <c r="AB47" s="400"/>
      <c r="AC47" s="400"/>
      <c r="AD47" s="400"/>
      <c r="AE47" s="400">
        <v>3900</v>
      </c>
      <c r="AF47" s="400">
        <v>3835</v>
      </c>
      <c r="AG47" s="289">
        <f>AF47/AE47*100</f>
        <v>98.33333333333333</v>
      </c>
      <c r="AH47" s="400"/>
      <c r="AI47" s="400">
        <v>3000</v>
      </c>
      <c r="AJ47" s="400">
        <v>578</v>
      </c>
      <c r="AK47" s="293">
        <f>AJ47/AI47*100</f>
        <v>19.26666666666667</v>
      </c>
    </row>
    <row r="48" spans="1:37" s="411" customFormat="1" ht="30" customHeight="1" thickBot="1">
      <c r="A48" s="417" t="s">
        <v>22</v>
      </c>
      <c r="B48" s="290"/>
      <c r="C48" s="290">
        <f t="shared" si="6"/>
        <v>2585</v>
      </c>
      <c r="D48" s="290">
        <f t="shared" si="7"/>
        <v>2242</v>
      </c>
      <c r="E48" s="408">
        <f t="shared" si="8"/>
        <v>86.7311411992263</v>
      </c>
      <c r="F48" s="400"/>
      <c r="G48" s="400"/>
      <c r="H48" s="400"/>
      <c r="I48" s="400"/>
      <c r="J48" s="400"/>
      <c r="K48" s="400"/>
      <c r="L48" s="400"/>
      <c r="M48" s="400"/>
      <c r="N48" s="400"/>
      <c r="O48" s="400">
        <v>1865</v>
      </c>
      <c r="P48" s="400">
        <v>1526</v>
      </c>
      <c r="Q48" s="422">
        <f>P48/O48*100</f>
        <v>81.82305630026809</v>
      </c>
      <c r="R48" s="400"/>
      <c r="S48" s="400"/>
      <c r="T48" s="400"/>
      <c r="U48" s="400"/>
      <c r="V48" s="400"/>
      <c r="W48" s="400">
        <v>720</v>
      </c>
      <c r="X48" s="400">
        <v>716</v>
      </c>
      <c r="Y48" s="422">
        <f>X48/W48*100</f>
        <v>99.44444444444444</v>
      </c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293"/>
    </row>
    <row r="49" spans="1:37" s="411" customFormat="1" ht="30" customHeight="1" thickBot="1">
      <c r="A49" s="417" t="s">
        <v>622</v>
      </c>
      <c r="B49" s="290"/>
      <c r="C49" s="290">
        <f t="shared" si="6"/>
        <v>129</v>
      </c>
      <c r="D49" s="290">
        <f t="shared" si="7"/>
        <v>128</v>
      </c>
      <c r="E49" s="408">
        <f t="shared" si="8"/>
        <v>99.2248062015504</v>
      </c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22"/>
      <c r="R49" s="400"/>
      <c r="S49" s="400"/>
      <c r="T49" s="400"/>
      <c r="U49" s="400"/>
      <c r="V49" s="400"/>
      <c r="W49" s="400"/>
      <c r="X49" s="400"/>
      <c r="Y49" s="422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293"/>
    </row>
    <row r="50" spans="1:37" s="411" customFormat="1" ht="30" customHeight="1" thickBot="1">
      <c r="A50" s="417" t="s">
        <v>23</v>
      </c>
      <c r="B50" s="290"/>
      <c r="C50" s="290">
        <f t="shared" si="6"/>
        <v>32555</v>
      </c>
      <c r="D50" s="290">
        <f t="shared" si="7"/>
        <v>32552</v>
      </c>
      <c r="E50" s="408">
        <f t="shared" si="8"/>
        <v>99.99078482567963</v>
      </c>
      <c r="F50" s="400"/>
      <c r="G50" s="400"/>
      <c r="H50" s="400"/>
      <c r="I50" s="400"/>
      <c r="J50" s="400"/>
      <c r="K50" s="400"/>
      <c r="L50" s="400"/>
      <c r="M50" s="400"/>
      <c r="N50" s="400"/>
      <c r="O50" s="400">
        <v>32555</v>
      </c>
      <c r="P50" s="400">
        <v>32552</v>
      </c>
      <c r="Q50" s="422">
        <f>P50/O50*100</f>
        <v>99.99078482567963</v>
      </c>
      <c r="R50" s="400"/>
      <c r="S50" s="400"/>
      <c r="T50" s="400"/>
      <c r="U50" s="400"/>
      <c r="V50" s="400"/>
      <c r="W50" s="400"/>
      <c r="X50" s="400"/>
      <c r="Y50" s="422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293"/>
    </row>
    <row r="51" spans="1:37" s="411" customFormat="1" ht="30" customHeight="1" thickBot="1">
      <c r="A51" s="417" t="s">
        <v>24</v>
      </c>
      <c r="B51" s="290"/>
      <c r="C51" s="290">
        <f t="shared" si="6"/>
        <v>15</v>
      </c>
      <c r="D51" s="290">
        <f t="shared" si="7"/>
        <v>15</v>
      </c>
      <c r="E51" s="408">
        <f t="shared" si="8"/>
        <v>100</v>
      </c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10"/>
      <c r="R51" s="400"/>
      <c r="S51" s="400"/>
      <c r="T51" s="400"/>
      <c r="U51" s="400"/>
      <c r="V51" s="400"/>
      <c r="W51" s="400">
        <v>15</v>
      </c>
      <c r="X51" s="400">
        <v>15</v>
      </c>
      <c r="Y51" s="422">
        <f>X51/W51*100</f>
        <v>100</v>
      </c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  <c r="AJ51" s="400"/>
      <c r="AK51" s="293"/>
    </row>
    <row r="52" spans="1:37" s="411" customFormat="1" ht="30" customHeight="1" thickBot="1">
      <c r="A52" s="417" t="s">
        <v>25</v>
      </c>
      <c r="B52" s="290"/>
      <c r="C52" s="290">
        <f t="shared" si="6"/>
        <v>151</v>
      </c>
      <c r="D52" s="290"/>
      <c r="E52" s="408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22"/>
      <c r="R52" s="400"/>
      <c r="S52" s="400">
        <v>151</v>
      </c>
      <c r="T52" s="400"/>
      <c r="U52" s="408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  <c r="AJ52" s="400"/>
      <c r="AK52" s="293"/>
    </row>
    <row r="53" spans="1:37" s="411" customFormat="1" ht="30" customHeight="1" thickBot="1">
      <c r="A53" s="417" t="s">
        <v>26</v>
      </c>
      <c r="B53" s="290"/>
      <c r="C53" s="290">
        <f t="shared" si="6"/>
        <v>6250</v>
      </c>
      <c r="D53" s="290">
        <f>SUM(H53,L53,P53,T53,X53,AB53,AF53,AJ53,D131,H131,L131,P131,T131,X131,AB131,AF131,AJ131)</f>
        <v>6250</v>
      </c>
      <c r="E53" s="408">
        <f>D53/C53*100</f>
        <v>100</v>
      </c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22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  <c r="AJ53" s="400"/>
      <c r="AK53" s="293"/>
    </row>
    <row r="54" spans="1:37" s="411" customFormat="1" ht="30" customHeight="1" thickBot="1">
      <c r="A54" s="417" t="s">
        <v>756</v>
      </c>
      <c r="B54" s="290"/>
      <c r="C54" s="290">
        <f t="shared" si="6"/>
        <v>9360</v>
      </c>
      <c r="D54" s="290">
        <f>SUM(H54,L54,P54,T54,X54,AB54,AF54,AJ54,D132,H132,L132,P132,T132,X132,AB132,AF132,AJ132)</f>
        <v>4567</v>
      </c>
      <c r="E54" s="408">
        <f>D54/C54*100</f>
        <v>48.79273504273504</v>
      </c>
      <c r="F54" s="400"/>
      <c r="G54" s="400"/>
      <c r="H54" s="400"/>
      <c r="I54" s="400"/>
      <c r="J54" s="400"/>
      <c r="K54" s="400"/>
      <c r="L54" s="400"/>
      <c r="M54" s="400"/>
      <c r="N54" s="400"/>
      <c r="O54" s="400">
        <v>9360</v>
      </c>
      <c r="P54" s="400">
        <v>4567</v>
      </c>
      <c r="Q54" s="410">
        <f>P54/O54*100</f>
        <v>48.79273504273504</v>
      </c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  <c r="AJ54" s="400"/>
      <c r="AK54" s="293"/>
    </row>
    <row r="55" spans="1:37" s="411" customFormat="1" ht="30" customHeight="1" thickBot="1">
      <c r="A55" s="417" t="s">
        <v>27</v>
      </c>
      <c r="B55" s="290"/>
      <c r="C55" s="290">
        <f t="shared" si="6"/>
        <v>6538</v>
      </c>
      <c r="D55" s="290">
        <f>SUM(H55,L55,P55,T55,X55,AB55,AF55,AJ55,D133,H133,L133,P133,T133,X133,AB133,AF133,AJ133)</f>
        <v>4946</v>
      </c>
      <c r="E55" s="408">
        <f>D55/C55*100</f>
        <v>75.65004588559192</v>
      </c>
      <c r="F55" s="400"/>
      <c r="G55" s="400"/>
      <c r="H55" s="400"/>
      <c r="I55" s="400"/>
      <c r="J55" s="400"/>
      <c r="K55" s="400"/>
      <c r="L55" s="400"/>
      <c r="M55" s="400"/>
      <c r="N55" s="400"/>
      <c r="O55" s="400">
        <v>6538</v>
      </c>
      <c r="P55" s="400">
        <v>4946</v>
      </c>
      <c r="Q55" s="410">
        <f>P55/O55*100</f>
        <v>75.65004588559192</v>
      </c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  <c r="AJ55" s="400"/>
      <c r="AK55" s="293"/>
    </row>
    <row r="56" spans="1:37" s="411" customFormat="1" ht="30" customHeight="1" thickBot="1">
      <c r="A56" s="417" t="s">
        <v>28</v>
      </c>
      <c r="B56" s="290"/>
      <c r="C56" s="290">
        <f t="shared" si="6"/>
        <v>8255</v>
      </c>
      <c r="D56" s="290">
        <f>SUM(H56,L56,P56,T56,X56,AB56,AF56,AJ56,D134,H134,L134,P134,T134,X134,AB134,AF134,AJ134)</f>
        <v>150</v>
      </c>
      <c r="E56" s="408">
        <f>D56/C56*100</f>
        <v>1.8170805572380373</v>
      </c>
      <c r="F56" s="400"/>
      <c r="G56" s="400"/>
      <c r="H56" s="400"/>
      <c r="I56" s="400"/>
      <c r="J56" s="400"/>
      <c r="K56" s="400"/>
      <c r="L56" s="400"/>
      <c r="M56" s="400"/>
      <c r="N56" s="400"/>
      <c r="O56" s="400">
        <v>8255</v>
      </c>
      <c r="P56" s="400">
        <v>150</v>
      </c>
      <c r="Q56" s="410">
        <f>P56/O56*100</f>
        <v>1.8170805572380373</v>
      </c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293"/>
    </row>
    <row r="57" spans="1:37" s="411" customFormat="1" ht="30" customHeight="1" thickBot="1">
      <c r="A57" s="417" t="s">
        <v>29</v>
      </c>
      <c r="B57" s="290"/>
      <c r="C57" s="290">
        <f t="shared" si="6"/>
        <v>10000</v>
      </c>
      <c r="D57" s="290"/>
      <c r="E57" s="408"/>
      <c r="F57" s="400"/>
      <c r="G57" s="400"/>
      <c r="H57" s="400"/>
      <c r="I57" s="400"/>
      <c r="J57" s="400"/>
      <c r="K57" s="400"/>
      <c r="L57" s="400"/>
      <c r="M57" s="400"/>
      <c r="N57" s="400"/>
      <c r="O57" s="400">
        <v>10000</v>
      </c>
      <c r="P57" s="400"/>
      <c r="Q57" s="41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  <c r="AJ57" s="400"/>
      <c r="AK57" s="293"/>
    </row>
    <row r="58" spans="1:37" s="411" customFormat="1" ht="30" customHeight="1" thickBot="1">
      <c r="A58" s="417" t="s">
        <v>30</v>
      </c>
      <c r="B58" s="290"/>
      <c r="C58" s="290">
        <f t="shared" si="6"/>
        <v>22500</v>
      </c>
      <c r="D58" s="290"/>
      <c r="E58" s="408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1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>
        <v>22500</v>
      </c>
      <c r="AJ58" s="400"/>
      <c r="AK58" s="293"/>
    </row>
    <row r="59" spans="1:37" s="411" customFormat="1" ht="30" customHeight="1" thickBot="1">
      <c r="A59" s="417" t="s">
        <v>31</v>
      </c>
      <c r="B59" s="290"/>
      <c r="C59" s="290">
        <f t="shared" si="6"/>
        <v>263</v>
      </c>
      <c r="D59" s="290"/>
      <c r="E59" s="408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10"/>
      <c r="R59" s="400"/>
      <c r="S59" s="400">
        <v>263</v>
      </c>
      <c r="T59" s="400"/>
      <c r="U59" s="408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  <c r="AJ59" s="400"/>
      <c r="AK59" s="293"/>
    </row>
    <row r="60" spans="1:37" s="411" customFormat="1" ht="30" customHeight="1" thickBot="1">
      <c r="A60" s="417" t="s">
        <v>32</v>
      </c>
      <c r="B60" s="290"/>
      <c r="C60" s="290">
        <f t="shared" si="6"/>
        <v>481</v>
      </c>
      <c r="D60" s="290"/>
      <c r="E60" s="408"/>
      <c r="F60" s="400"/>
      <c r="G60" s="400"/>
      <c r="H60" s="400"/>
      <c r="I60" s="400"/>
      <c r="J60" s="400"/>
      <c r="K60" s="400"/>
      <c r="L60" s="400"/>
      <c r="M60" s="400"/>
      <c r="N60" s="400"/>
      <c r="O60" s="400">
        <v>57</v>
      </c>
      <c r="P60" s="400"/>
      <c r="Q60" s="41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>
        <v>424</v>
      </c>
      <c r="AF60" s="400"/>
      <c r="AG60" s="289"/>
      <c r="AH60" s="400"/>
      <c r="AI60" s="400"/>
      <c r="AJ60" s="400"/>
      <c r="AK60" s="293"/>
    </row>
    <row r="61" spans="1:37" s="411" customFormat="1" ht="30" customHeight="1" thickBot="1">
      <c r="A61" s="417" t="s">
        <v>33</v>
      </c>
      <c r="B61" s="290"/>
      <c r="C61" s="290">
        <f t="shared" si="6"/>
        <v>67774</v>
      </c>
      <c r="D61" s="290">
        <f>SUM(H61,L61,P61,T61,X61,AB61,AF61,AJ61,D139,H139,L139,P139,T139,X139,AB139,AF139,AJ139)</f>
        <v>3362</v>
      </c>
      <c r="E61" s="408">
        <f>D61/C61*100</f>
        <v>4.960604361554578</v>
      </c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400"/>
      <c r="Q61" s="410"/>
      <c r="R61" s="400"/>
      <c r="S61" s="400">
        <v>3362</v>
      </c>
      <c r="T61" s="400">
        <v>3362</v>
      </c>
      <c r="U61" s="422">
        <f>T61/S61*100</f>
        <v>100</v>
      </c>
      <c r="V61" s="400"/>
      <c r="W61" s="400"/>
      <c r="X61" s="400"/>
      <c r="Y61" s="40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  <c r="AJ61" s="400"/>
      <c r="AK61" s="293"/>
    </row>
    <row r="62" spans="1:37" s="411" customFormat="1" ht="30" customHeight="1" thickBot="1">
      <c r="A62" s="417" t="s">
        <v>34</v>
      </c>
      <c r="B62" s="290"/>
      <c r="C62" s="290">
        <f t="shared" si="6"/>
        <v>2161</v>
      </c>
      <c r="D62" s="290">
        <f>SUM(H62,L62,P62,T62,X62,AB62,AF62,AJ62,D140,H140,L140,P140,T140,X140,AB140,AF140,AJ140)</f>
        <v>2161</v>
      </c>
      <c r="E62" s="408">
        <f aca="true" t="shared" si="9" ref="E62:E71">D62/C62*100</f>
        <v>100</v>
      </c>
      <c r="F62" s="400"/>
      <c r="G62" s="400">
        <v>244</v>
      </c>
      <c r="H62" s="400">
        <v>244</v>
      </c>
      <c r="I62" s="422">
        <f>H62/G62*100</f>
        <v>100</v>
      </c>
      <c r="J62" s="400"/>
      <c r="K62" s="400">
        <v>57</v>
      </c>
      <c r="L62" s="400">
        <v>57</v>
      </c>
      <c r="M62" s="422">
        <f>L62/K62*100</f>
        <v>100</v>
      </c>
      <c r="N62" s="400"/>
      <c r="O62" s="400">
        <v>1860</v>
      </c>
      <c r="P62" s="400">
        <v>1860</v>
      </c>
      <c r="Q62" s="410">
        <f>P62/O62*100</f>
        <v>100</v>
      </c>
      <c r="R62" s="400"/>
      <c r="S62" s="400"/>
      <c r="T62" s="400"/>
      <c r="U62" s="422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  <c r="AJ62" s="400"/>
      <c r="AK62" s="293"/>
    </row>
    <row r="63" spans="1:37" s="411" customFormat="1" ht="30" customHeight="1" thickBot="1">
      <c r="A63" s="417" t="s">
        <v>467</v>
      </c>
      <c r="B63" s="290"/>
      <c r="C63" s="290">
        <f t="shared" si="6"/>
        <v>515</v>
      </c>
      <c r="D63" s="290">
        <f>SUM(H63,L63,P63,T63,X63,AB63,AF63,AJ63,D141,H141,L141,P141,T141,X141,AB141,AF141,AJ141)</f>
        <v>597</v>
      </c>
      <c r="E63" s="408">
        <f t="shared" si="9"/>
        <v>115.92233009708738</v>
      </c>
      <c r="F63" s="400"/>
      <c r="G63" s="400"/>
      <c r="H63" s="400"/>
      <c r="I63" s="400"/>
      <c r="J63" s="400"/>
      <c r="K63" s="400"/>
      <c r="L63" s="400"/>
      <c r="M63" s="400"/>
      <c r="N63" s="400"/>
      <c r="O63" s="400">
        <v>515</v>
      </c>
      <c r="P63" s="400">
        <v>597</v>
      </c>
      <c r="Q63" s="410">
        <f>P63/O63*100</f>
        <v>115.92233009708738</v>
      </c>
      <c r="R63" s="400"/>
      <c r="S63" s="400"/>
      <c r="T63" s="400"/>
      <c r="U63" s="422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400"/>
      <c r="AI63" s="400"/>
      <c r="AJ63" s="400"/>
      <c r="AK63" s="293"/>
    </row>
    <row r="64" spans="1:37" s="411" customFormat="1" ht="30" customHeight="1" thickBot="1">
      <c r="A64" s="417" t="s">
        <v>468</v>
      </c>
      <c r="B64" s="290"/>
      <c r="C64" s="290">
        <f t="shared" si="6"/>
        <v>8000</v>
      </c>
      <c r="D64" s="290"/>
      <c r="E64" s="408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10"/>
      <c r="R64" s="400"/>
      <c r="S64" s="400"/>
      <c r="T64" s="400"/>
      <c r="U64" s="422"/>
      <c r="V64" s="400"/>
      <c r="W64" s="400"/>
      <c r="X64" s="400"/>
      <c r="Y64" s="400"/>
      <c r="Z64" s="400"/>
      <c r="AA64" s="400"/>
      <c r="AB64" s="400"/>
      <c r="AC64" s="400"/>
      <c r="AD64" s="400"/>
      <c r="AE64" s="400">
        <v>8000</v>
      </c>
      <c r="AF64" s="400"/>
      <c r="AG64" s="400"/>
      <c r="AH64" s="400"/>
      <c r="AI64" s="400"/>
      <c r="AJ64" s="400"/>
      <c r="AK64" s="293"/>
    </row>
    <row r="65" spans="1:37" s="411" customFormat="1" ht="30" customHeight="1" thickBot="1">
      <c r="A65" s="417" t="s">
        <v>472</v>
      </c>
      <c r="B65" s="290"/>
      <c r="C65" s="290">
        <f t="shared" si="6"/>
        <v>3525</v>
      </c>
      <c r="D65" s="290">
        <f>SUM(H65,L65,P65,T65,X65,AB65,AF65,AJ65,D143,H143,L143,P143,T143,X143,AB143,AF143,AJ143)</f>
        <v>1671</v>
      </c>
      <c r="E65" s="408">
        <f t="shared" si="9"/>
        <v>47.40425531914894</v>
      </c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10"/>
      <c r="R65" s="400"/>
      <c r="S65" s="400"/>
      <c r="T65" s="400"/>
      <c r="U65" s="422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>
        <v>3525</v>
      </c>
      <c r="AJ65" s="400">
        <v>1671</v>
      </c>
      <c r="AK65" s="293">
        <f>AJ65/AI65*100</f>
        <v>47.40425531914894</v>
      </c>
    </row>
    <row r="66" spans="1:37" s="411" customFormat="1" ht="30" customHeight="1" thickBot="1">
      <c r="A66" s="417" t="s">
        <v>473</v>
      </c>
      <c r="B66" s="290"/>
      <c r="C66" s="290">
        <f t="shared" si="6"/>
        <v>424</v>
      </c>
      <c r="D66" s="290"/>
      <c r="E66" s="408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10"/>
      <c r="R66" s="400"/>
      <c r="S66" s="400"/>
      <c r="T66" s="400"/>
      <c r="U66" s="422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>
        <v>424</v>
      </c>
      <c r="AJ66" s="400"/>
      <c r="AK66" s="400"/>
    </row>
    <row r="67" spans="1:37" s="411" customFormat="1" ht="30" customHeight="1" thickBot="1">
      <c r="A67" s="417" t="s">
        <v>474</v>
      </c>
      <c r="B67" s="290"/>
      <c r="C67" s="290">
        <f t="shared" si="6"/>
        <v>826</v>
      </c>
      <c r="D67" s="290"/>
      <c r="E67" s="408"/>
      <c r="F67" s="400"/>
      <c r="G67" s="400"/>
      <c r="H67" s="400"/>
      <c r="I67" s="400"/>
      <c r="J67" s="400"/>
      <c r="K67" s="400"/>
      <c r="L67" s="400"/>
      <c r="M67" s="400"/>
      <c r="N67" s="400"/>
      <c r="O67" s="400">
        <v>826</v>
      </c>
      <c r="P67" s="400"/>
      <c r="Q67" s="410"/>
      <c r="R67" s="400"/>
      <c r="S67" s="400"/>
      <c r="T67" s="400"/>
      <c r="U67" s="422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  <c r="AJ67" s="400"/>
      <c r="AK67" s="400"/>
    </row>
    <row r="68" spans="1:37" s="411" customFormat="1" ht="30" customHeight="1" thickBot="1">
      <c r="A68" s="417" t="s">
        <v>475</v>
      </c>
      <c r="B68" s="290"/>
      <c r="C68" s="290">
        <f t="shared" si="6"/>
        <v>1417</v>
      </c>
      <c r="D68" s="290"/>
      <c r="E68" s="408"/>
      <c r="F68" s="400"/>
      <c r="G68" s="400"/>
      <c r="H68" s="400"/>
      <c r="I68" s="400"/>
      <c r="J68" s="400"/>
      <c r="K68" s="400"/>
      <c r="L68" s="400"/>
      <c r="M68" s="400"/>
      <c r="N68" s="400"/>
      <c r="O68" s="400">
        <v>401</v>
      </c>
      <c r="P68" s="400"/>
      <c r="Q68" s="410"/>
      <c r="R68" s="400"/>
      <c r="S68" s="400"/>
      <c r="T68" s="400"/>
      <c r="U68" s="422"/>
      <c r="V68" s="400"/>
      <c r="W68" s="400"/>
      <c r="X68" s="400"/>
      <c r="Y68" s="400"/>
      <c r="Z68" s="400"/>
      <c r="AA68" s="400"/>
      <c r="AB68" s="400"/>
      <c r="AC68" s="400"/>
      <c r="AD68" s="400"/>
      <c r="AE68" s="400">
        <v>1016</v>
      </c>
      <c r="AF68" s="400"/>
      <c r="AG68" s="400"/>
      <c r="AH68" s="400"/>
      <c r="AI68" s="400"/>
      <c r="AJ68" s="400"/>
      <c r="AK68" s="400"/>
    </row>
    <row r="69" spans="1:37" s="411" customFormat="1" ht="30" customHeight="1" thickBot="1">
      <c r="A69" s="417" t="s">
        <v>471</v>
      </c>
      <c r="B69" s="290"/>
      <c r="C69" s="290">
        <f t="shared" si="6"/>
        <v>1500</v>
      </c>
      <c r="D69" s="290"/>
      <c r="E69" s="408"/>
      <c r="F69" s="400"/>
      <c r="G69" s="400"/>
      <c r="H69" s="400"/>
      <c r="I69" s="400"/>
      <c r="J69" s="400"/>
      <c r="K69" s="400"/>
      <c r="L69" s="400"/>
      <c r="M69" s="400"/>
      <c r="N69" s="400"/>
      <c r="O69" s="400"/>
      <c r="P69" s="400"/>
      <c r="Q69" s="410"/>
      <c r="R69" s="400"/>
      <c r="S69" s="400"/>
      <c r="T69" s="400"/>
      <c r="U69" s="422"/>
      <c r="V69" s="400"/>
      <c r="W69" s="400"/>
      <c r="X69" s="400"/>
      <c r="Y69" s="400"/>
      <c r="Z69" s="400"/>
      <c r="AA69" s="400"/>
      <c r="AB69" s="400"/>
      <c r="AC69" s="400"/>
      <c r="AD69" s="400"/>
      <c r="AE69" s="400">
        <v>1500</v>
      </c>
      <c r="AF69" s="400"/>
      <c r="AG69" s="400"/>
      <c r="AH69" s="400"/>
      <c r="AI69" s="400"/>
      <c r="AJ69" s="400"/>
      <c r="AK69" s="400"/>
    </row>
    <row r="70" spans="1:37" s="411" customFormat="1" ht="30" customHeight="1" thickBot="1">
      <c r="A70" s="417" t="s">
        <v>470</v>
      </c>
      <c r="B70" s="290"/>
      <c r="C70" s="290">
        <f t="shared" si="6"/>
        <v>500</v>
      </c>
      <c r="D70" s="290">
        <f aca="true" t="shared" si="10" ref="D70:D75">SUM(H70,L70,P70,T70,X70,AB70,AF70,AJ70,D148,H148,L148,P148,T148,X148,AB148,AF148,AJ148)</f>
        <v>419</v>
      </c>
      <c r="E70" s="408">
        <f t="shared" si="9"/>
        <v>83.8</v>
      </c>
      <c r="F70" s="400"/>
      <c r="G70" s="400"/>
      <c r="H70" s="400"/>
      <c r="I70" s="400"/>
      <c r="J70" s="400"/>
      <c r="K70" s="400"/>
      <c r="L70" s="400"/>
      <c r="M70" s="400"/>
      <c r="N70" s="400"/>
      <c r="O70" s="400">
        <v>500</v>
      </c>
      <c r="P70" s="400">
        <v>419</v>
      </c>
      <c r="Q70" s="410">
        <f>P70/O70*100</f>
        <v>83.8</v>
      </c>
      <c r="R70" s="400"/>
      <c r="S70" s="400"/>
      <c r="T70" s="400"/>
      <c r="U70" s="422"/>
      <c r="V70" s="400"/>
      <c r="W70" s="400"/>
      <c r="X70" s="400"/>
      <c r="Y70" s="400"/>
      <c r="Z70" s="400"/>
      <c r="AA70" s="400"/>
      <c r="AB70" s="400"/>
      <c r="AC70" s="400"/>
      <c r="AD70" s="400"/>
      <c r="AE70" s="400"/>
      <c r="AF70" s="400"/>
      <c r="AG70" s="400"/>
      <c r="AH70" s="400"/>
      <c r="AI70" s="400"/>
      <c r="AJ70" s="400"/>
      <c r="AK70" s="400"/>
    </row>
    <row r="71" spans="1:37" s="411" customFormat="1" ht="30" customHeight="1" thickBot="1">
      <c r="A71" s="417" t="s">
        <v>469</v>
      </c>
      <c r="B71" s="290"/>
      <c r="C71" s="290">
        <f t="shared" si="6"/>
        <v>2465</v>
      </c>
      <c r="D71" s="290">
        <f t="shared" si="10"/>
        <v>695</v>
      </c>
      <c r="E71" s="408">
        <f t="shared" si="9"/>
        <v>28.1947261663286</v>
      </c>
      <c r="F71" s="400"/>
      <c r="G71" s="400"/>
      <c r="H71" s="400"/>
      <c r="I71" s="400"/>
      <c r="J71" s="400"/>
      <c r="K71" s="400"/>
      <c r="L71" s="400"/>
      <c r="M71" s="400"/>
      <c r="N71" s="400"/>
      <c r="O71" s="400">
        <v>2465</v>
      </c>
      <c r="P71" s="400">
        <v>695</v>
      </c>
      <c r="Q71" s="410">
        <f>P71/O71*100</f>
        <v>28.1947261663286</v>
      </c>
      <c r="R71" s="400"/>
      <c r="S71" s="400"/>
      <c r="T71" s="400"/>
      <c r="U71" s="422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0"/>
      <c r="AK71" s="400"/>
    </row>
    <row r="72" spans="1:37" s="411" customFormat="1" ht="30" customHeight="1" thickBot="1">
      <c r="A72" s="417" t="s">
        <v>520</v>
      </c>
      <c r="B72" s="290"/>
      <c r="C72" s="290"/>
      <c r="D72" s="290">
        <f t="shared" si="10"/>
        <v>11681</v>
      </c>
      <c r="E72" s="408"/>
      <c r="F72" s="400"/>
      <c r="G72" s="400"/>
      <c r="H72" s="400"/>
      <c r="I72" s="400"/>
      <c r="J72" s="400"/>
      <c r="K72" s="400"/>
      <c r="L72" s="400"/>
      <c r="M72" s="400"/>
      <c r="N72" s="400"/>
      <c r="O72" s="400"/>
      <c r="P72" s="400"/>
      <c r="Q72" s="422"/>
      <c r="R72" s="400"/>
      <c r="S72" s="400"/>
      <c r="T72" s="400"/>
      <c r="U72" s="422"/>
      <c r="V72" s="400"/>
      <c r="W72" s="400"/>
      <c r="X72" s="400"/>
      <c r="Y72" s="400"/>
      <c r="Z72" s="400"/>
      <c r="AA72" s="400"/>
      <c r="AB72" s="400">
        <v>11681</v>
      </c>
      <c r="AC72" s="400"/>
      <c r="AD72" s="400"/>
      <c r="AE72" s="400"/>
      <c r="AF72" s="400"/>
      <c r="AG72" s="400"/>
      <c r="AH72" s="400"/>
      <c r="AI72" s="400"/>
      <c r="AJ72" s="400"/>
      <c r="AK72" s="400"/>
    </row>
    <row r="73" spans="1:37" s="411" customFormat="1" ht="30" customHeight="1" thickBot="1">
      <c r="A73" s="423" t="s">
        <v>35</v>
      </c>
      <c r="B73" s="291">
        <f aca="true" t="shared" si="11" ref="B73:C75">SUM(F73,J73,N73,R73,V73,Z73,AD73,AH73,B151,F151,J151,N151,R151,V151,Z151,AD151,AH151)</f>
        <v>1082352</v>
      </c>
      <c r="C73" s="291">
        <f t="shared" si="11"/>
        <v>1345972</v>
      </c>
      <c r="D73" s="291">
        <f t="shared" si="10"/>
        <v>990861</v>
      </c>
      <c r="E73" s="424">
        <f>D73/C73*100</f>
        <v>73.61676171569691</v>
      </c>
      <c r="F73" s="317">
        <f>SUM(F12:F72)</f>
        <v>26098</v>
      </c>
      <c r="G73" s="317">
        <f>SUM(G12:G72)</f>
        <v>22682</v>
      </c>
      <c r="H73" s="317">
        <f>SUM(H12:H72)</f>
        <v>9186</v>
      </c>
      <c r="I73" s="318">
        <f>H73/G73*100</f>
        <v>40.49907415571819</v>
      </c>
      <c r="J73" s="317">
        <f>SUM(J12:J72)</f>
        <v>4639</v>
      </c>
      <c r="K73" s="317">
        <f>SUM(K12:K72)</f>
        <v>4280</v>
      </c>
      <c r="L73" s="317">
        <f>SUM(L12:L72)</f>
        <v>2369</v>
      </c>
      <c r="M73" s="318">
        <f>L73/K73*100</f>
        <v>55.35046728971963</v>
      </c>
      <c r="N73" s="317">
        <f>SUM(N12:N72)</f>
        <v>336724</v>
      </c>
      <c r="O73" s="317">
        <f>SUM(O12:O72)</f>
        <v>408980</v>
      </c>
      <c r="P73" s="317">
        <f>SUM(P12:P72)</f>
        <v>278207</v>
      </c>
      <c r="Q73" s="425">
        <f>P73/O73*100</f>
        <v>68.02459777984254</v>
      </c>
      <c r="R73" s="317">
        <f>SUM(R12:R72)</f>
        <v>50750</v>
      </c>
      <c r="S73" s="317">
        <f>SUM(S12:S72)</f>
        <v>56029</v>
      </c>
      <c r="T73" s="317">
        <f>SUM(T12:T72)</f>
        <v>51381</v>
      </c>
      <c r="U73" s="318">
        <f>T73/S73*100</f>
        <v>91.70429598957682</v>
      </c>
      <c r="V73" s="317">
        <f>SUM(V12:V72)</f>
        <v>20350</v>
      </c>
      <c r="W73" s="317">
        <f>SUM(W12:W72)</f>
        <v>33570</v>
      </c>
      <c r="X73" s="317">
        <f>SUM(X12:X72)</f>
        <v>26457</v>
      </c>
      <c r="Y73" s="318">
        <f>X73/W73*100</f>
        <v>78.81143878462913</v>
      </c>
      <c r="Z73" s="317">
        <f>SUM(Z12:Z72)</f>
        <v>21932</v>
      </c>
      <c r="AA73" s="317">
        <f>SUM(AA12:AA72)</f>
        <v>21965</v>
      </c>
      <c r="AB73" s="317">
        <f>SUM(AB12:AB72)</f>
        <v>26019</v>
      </c>
      <c r="AC73" s="318">
        <f>AB73/AA73*100</f>
        <v>118.45663555656726</v>
      </c>
      <c r="AD73" s="317">
        <f>SUM(AD12:AD72)</f>
        <v>70000</v>
      </c>
      <c r="AE73" s="317">
        <f>SUM(AE12:AE72)</f>
        <v>49021</v>
      </c>
      <c r="AF73" s="317">
        <f>SUM(AF12:AF72)</f>
        <v>4145</v>
      </c>
      <c r="AG73" s="318">
        <f>AF73/AE73*100</f>
        <v>8.455559862099916</v>
      </c>
      <c r="AH73" s="317">
        <f>SUM(AH12:AH72)</f>
        <v>82447</v>
      </c>
      <c r="AI73" s="317">
        <f>SUM(AI12:AI72)</f>
        <v>111896</v>
      </c>
      <c r="AJ73" s="317">
        <f>SUM(AJ12:AJ72)</f>
        <v>74979</v>
      </c>
      <c r="AK73" s="318">
        <f>AJ73/AI73*100</f>
        <v>67.00775720311718</v>
      </c>
    </row>
    <row r="74" spans="1:37" s="411" customFormat="1" ht="30" customHeight="1" thickBot="1">
      <c r="A74" s="416" t="s">
        <v>36</v>
      </c>
      <c r="B74" s="290">
        <f t="shared" si="11"/>
        <v>2415917</v>
      </c>
      <c r="C74" s="290">
        <f t="shared" si="11"/>
        <v>2340449</v>
      </c>
      <c r="D74" s="290">
        <f t="shared" si="10"/>
        <v>2340449</v>
      </c>
      <c r="E74" s="408">
        <f>D74/C74*100</f>
        <v>100</v>
      </c>
      <c r="F74" s="317"/>
      <c r="G74" s="331"/>
      <c r="H74" s="331"/>
      <c r="I74" s="318"/>
      <c r="J74" s="400"/>
      <c r="K74" s="400"/>
      <c r="L74" s="400"/>
      <c r="M74" s="318"/>
      <c r="N74" s="400"/>
      <c r="O74" s="400"/>
      <c r="P74" s="400"/>
      <c r="Q74" s="422"/>
      <c r="R74" s="400"/>
      <c r="S74" s="400"/>
      <c r="T74" s="400"/>
      <c r="U74" s="318"/>
      <c r="V74" s="400"/>
      <c r="W74" s="400"/>
      <c r="X74" s="400"/>
      <c r="Y74" s="318"/>
      <c r="Z74" s="400"/>
      <c r="AA74" s="400"/>
      <c r="AB74" s="400"/>
      <c r="AC74" s="318"/>
      <c r="AD74" s="400"/>
      <c r="AE74" s="400"/>
      <c r="AF74" s="400"/>
      <c r="AG74" s="400"/>
      <c r="AH74" s="400"/>
      <c r="AI74" s="400"/>
      <c r="AJ74" s="400"/>
      <c r="AK74" s="318"/>
    </row>
    <row r="75" spans="1:37" ht="24.75" customHeight="1" thickBot="1">
      <c r="A75" s="426" t="s">
        <v>37</v>
      </c>
      <c r="B75" s="317">
        <f t="shared" si="11"/>
        <v>3498269</v>
      </c>
      <c r="C75" s="317">
        <f t="shared" si="11"/>
        <v>3686421</v>
      </c>
      <c r="D75" s="317">
        <f t="shared" si="10"/>
        <v>3331310</v>
      </c>
      <c r="E75" s="318">
        <f>D75/C75*100</f>
        <v>90.3670524880365</v>
      </c>
      <c r="F75" s="317">
        <f>SUM(F73:F74)</f>
        <v>26098</v>
      </c>
      <c r="G75" s="317">
        <f>SUM(G73:G74)</f>
        <v>22682</v>
      </c>
      <c r="H75" s="317">
        <f>SUM(H73:H74)</f>
        <v>9186</v>
      </c>
      <c r="I75" s="318">
        <f>H75/G75*100</f>
        <v>40.49907415571819</v>
      </c>
      <c r="J75" s="317">
        <f>SUM(J73:J74)</f>
        <v>4639</v>
      </c>
      <c r="K75" s="317">
        <f>SUM(K73:K74)</f>
        <v>4280</v>
      </c>
      <c r="L75" s="317">
        <f>SUM(L73:L74)</f>
        <v>2369</v>
      </c>
      <c r="M75" s="318">
        <f>L75/K75*100</f>
        <v>55.35046728971963</v>
      </c>
      <c r="N75" s="317">
        <f>SUM(N73:N74)</f>
        <v>336724</v>
      </c>
      <c r="O75" s="317">
        <f>SUM(O73:O74)</f>
        <v>408980</v>
      </c>
      <c r="P75" s="317">
        <f>SUM(P73:P74)</f>
        <v>278207</v>
      </c>
      <c r="Q75" s="425">
        <f>P75/O75*100</f>
        <v>68.02459777984254</v>
      </c>
      <c r="R75" s="317">
        <f>SUM(R73:R74)</f>
        <v>50750</v>
      </c>
      <c r="S75" s="317">
        <f>SUM(S73:S74)</f>
        <v>56029</v>
      </c>
      <c r="T75" s="317">
        <f>SUM(T73:T74)</f>
        <v>51381</v>
      </c>
      <c r="U75" s="318">
        <f>T75/S75*100</f>
        <v>91.70429598957682</v>
      </c>
      <c r="V75" s="317">
        <f>SUM(V73:V74)</f>
        <v>20350</v>
      </c>
      <c r="W75" s="317">
        <f>SUM(W73:W74)</f>
        <v>33570</v>
      </c>
      <c r="X75" s="317">
        <f>SUM(X73:X74)</f>
        <v>26457</v>
      </c>
      <c r="Y75" s="318">
        <f>X75/W75*100</f>
        <v>78.81143878462913</v>
      </c>
      <c r="Z75" s="317">
        <f>SUM(Z73:Z74)</f>
        <v>21932</v>
      </c>
      <c r="AA75" s="317">
        <f>SUM(AA73:AA74)</f>
        <v>21965</v>
      </c>
      <c r="AB75" s="317">
        <f>SUM(AB73:AB74)</f>
        <v>26019</v>
      </c>
      <c r="AC75" s="318">
        <f>AB75/AA75*100</f>
        <v>118.45663555656726</v>
      </c>
      <c r="AD75" s="317">
        <f>SUM(AD73:AD74)</f>
        <v>70000</v>
      </c>
      <c r="AE75" s="317">
        <f>SUM(AE73:AE74)</f>
        <v>49021</v>
      </c>
      <c r="AF75" s="317">
        <f>SUM(AF73:AF74)</f>
        <v>4145</v>
      </c>
      <c r="AG75" s="318">
        <f>AF75/AE75*100</f>
        <v>8.455559862099916</v>
      </c>
      <c r="AH75" s="317">
        <f>SUM(AH73:AH74)</f>
        <v>82447</v>
      </c>
      <c r="AI75" s="317">
        <f>SUM(AI73:AI74)</f>
        <v>111896</v>
      </c>
      <c r="AJ75" s="317">
        <f>SUM(AJ73:AJ74)</f>
        <v>74979</v>
      </c>
      <c r="AK75" s="318">
        <f>AJ75/AI75*100</f>
        <v>67.00775720311718</v>
      </c>
    </row>
    <row r="76" spans="1:37" ht="24.75" customHeight="1">
      <c r="A76" s="373"/>
      <c r="B76" s="160"/>
      <c r="C76" s="160"/>
      <c r="D76" s="428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</row>
    <row r="77" spans="1:37" ht="24.75" customHeight="1">
      <c r="A77" s="373"/>
      <c r="B77" s="160"/>
      <c r="C77" s="160"/>
      <c r="D77" s="429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</row>
    <row r="78" spans="1:37" ht="24.75" customHeight="1">
      <c r="A78" s="373"/>
      <c r="B78" s="160"/>
      <c r="C78" s="160"/>
      <c r="D78" s="429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</row>
    <row r="79" spans="1:37" ht="24.75" customHeight="1">
      <c r="A79" s="405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</row>
    <row r="80" spans="1:37" ht="24.75" customHeight="1">
      <c r="A80" s="405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</row>
    <row r="81" spans="1:37" ht="24.75" customHeight="1">
      <c r="A81" s="405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</row>
    <row r="82" spans="1:37" ht="39.75" customHeight="1">
      <c r="A82" s="827"/>
      <c r="B82" s="824"/>
      <c r="C82" s="824"/>
      <c r="D82" s="824"/>
      <c r="E82" s="824"/>
      <c r="F82" s="824"/>
      <c r="G82" s="824"/>
      <c r="H82" s="824"/>
      <c r="I82" s="824"/>
      <c r="J82" s="824"/>
      <c r="K82" s="824"/>
      <c r="L82" s="824"/>
      <c r="M82" s="824"/>
      <c r="N82" s="824"/>
      <c r="O82" s="824"/>
      <c r="P82" s="824"/>
      <c r="Q82" s="824"/>
      <c r="R82" s="824"/>
      <c r="S82" s="824"/>
      <c r="T82" s="824"/>
      <c r="U82" s="824"/>
      <c r="V82" s="824"/>
      <c r="W82" s="824"/>
      <c r="X82" s="824"/>
      <c r="Y82" s="824"/>
      <c r="Z82" s="824"/>
      <c r="AA82" s="824"/>
      <c r="AB82" s="824"/>
      <c r="AC82" s="824"/>
      <c r="AD82" s="824"/>
      <c r="AE82" s="824"/>
      <c r="AF82" s="824"/>
      <c r="AG82" s="824"/>
      <c r="AH82" s="824"/>
      <c r="AI82" s="824"/>
      <c r="AJ82" s="824"/>
      <c r="AK82" s="824"/>
    </row>
    <row r="83" spans="1:37" ht="39.75" customHeight="1">
      <c r="A83" s="854" t="s">
        <v>38</v>
      </c>
      <c r="B83" s="856"/>
      <c r="C83" s="856"/>
      <c r="D83" s="856"/>
      <c r="E83" s="856"/>
      <c r="F83" s="856"/>
      <c r="G83" s="856"/>
      <c r="H83" s="856"/>
      <c r="I83" s="856"/>
      <c r="J83" s="856"/>
      <c r="K83" s="856"/>
      <c r="L83" s="856"/>
      <c r="M83" s="856"/>
      <c r="N83" s="856"/>
      <c r="O83" s="856"/>
      <c r="P83" s="856"/>
      <c r="Q83" s="856"/>
      <c r="R83" s="856"/>
      <c r="S83" s="856"/>
      <c r="T83" s="856"/>
      <c r="U83" s="856"/>
      <c r="V83" s="856"/>
      <c r="W83" s="856"/>
      <c r="X83" s="856"/>
      <c r="Y83" s="856"/>
      <c r="Z83" s="856"/>
      <c r="AA83" s="856"/>
      <c r="AB83" s="856"/>
      <c r="AC83" s="856"/>
      <c r="AD83" s="856"/>
      <c r="AE83" s="856"/>
      <c r="AF83" s="856"/>
      <c r="AG83" s="856"/>
      <c r="AH83" s="856"/>
      <c r="AI83" s="856"/>
      <c r="AJ83" s="856"/>
      <c r="AK83" s="856"/>
    </row>
    <row r="84" spans="1:37" ht="24.75" customHeight="1" thickBot="1">
      <c r="A84" s="373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430"/>
      <c r="O84" s="430"/>
      <c r="P84" s="430"/>
      <c r="Q84" s="430"/>
      <c r="R84" s="43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861" t="s">
        <v>587</v>
      </c>
      <c r="AK84" s="861"/>
    </row>
    <row r="85" spans="1:37" ht="24.75" customHeight="1" thickBot="1">
      <c r="A85" s="805" t="s">
        <v>614</v>
      </c>
      <c r="B85" s="805" t="s">
        <v>599</v>
      </c>
      <c r="C85" s="859"/>
      <c r="D85" s="859"/>
      <c r="E85" s="859"/>
      <c r="F85" s="859"/>
      <c r="G85" s="859"/>
      <c r="H85" s="859"/>
      <c r="I85" s="859"/>
      <c r="J85" s="859"/>
      <c r="K85" s="859"/>
      <c r="L85" s="859"/>
      <c r="M85" s="859"/>
      <c r="N85" s="859"/>
      <c r="O85" s="859"/>
      <c r="P85" s="859"/>
      <c r="Q85" s="859"/>
      <c r="R85" s="859"/>
      <c r="S85" s="859"/>
      <c r="T85" s="859"/>
      <c r="U85" s="859"/>
      <c r="V85" s="859"/>
      <c r="W85" s="859"/>
      <c r="X85" s="859"/>
      <c r="Y85" s="859"/>
      <c r="Z85" s="859"/>
      <c r="AA85" s="859"/>
      <c r="AB85" s="859"/>
      <c r="AC85" s="859"/>
      <c r="AD85" s="859"/>
      <c r="AE85" s="859"/>
      <c r="AF85" s="859"/>
      <c r="AG85" s="859"/>
      <c r="AH85" s="859"/>
      <c r="AI85" s="859"/>
      <c r="AJ85" s="859"/>
      <c r="AK85" s="860"/>
    </row>
    <row r="86" spans="1:37" ht="24.75" customHeight="1" thickBot="1">
      <c r="A86" s="800"/>
      <c r="B86" s="815" t="s">
        <v>763</v>
      </c>
      <c r="C86" s="857"/>
      <c r="D86" s="857"/>
      <c r="E86" s="857"/>
      <c r="F86" s="857"/>
      <c r="G86" s="857"/>
      <c r="H86" s="857"/>
      <c r="I86" s="857"/>
      <c r="J86" s="857"/>
      <c r="K86" s="857"/>
      <c r="L86" s="857"/>
      <c r="M86" s="858"/>
      <c r="N86" s="862" t="s">
        <v>718</v>
      </c>
      <c r="O86" s="863"/>
      <c r="P86" s="863"/>
      <c r="Q86" s="863"/>
      <c r="R86" s="863"/>
      <c r="S86" s="863"/>
      <c r="T86" s="863"/>
      <c r="U86" s="864"/>
      <c r="V86" s="862" t="s">
        <v>735</v>
      </c>
      <c r="W86" s="863"/>
      <c r="X86" s="863"/>
      <c r="Y86" s="863"/>
      <c r="Z86" s="863"/>
      <c r="AA86" s="863"/>
      <c r="AB86" s="863"/>
      <c r="AC86" s="864"/>
      <c r="AD86" s="815" t="s">
        <v>39</v>
      </c>
      <c r="AE86" s="857"/>
      <c r="AF86" s="857"/>
      <c r="AG86" s="857"/>
      <c r="AH86" s="857"/>
      <c r="AI86" s="857"/>
      <c r="AJ86" s="857"/>
      <c r="AK86" s="858"/>
    </row>
    <row r="87" spans="1:37" ht="24.75" customHeight="1" thickBot="1">
      <c r="A87" s="800"/>
      <c r="B87" s="815" t="s">
        <v>749</v>
      </c>
      <c r="C87" s="816"/>
      <c r="D87" s="816"/>
      <c r="E87" s="816"/>
      <c r="F87" s="816"/>
      <c r="G87" s="816"/>
      <c r="H87" s="816"/>
      <c r="I87" s="816"/>
      <c r="J87" s="816"/>
      <c r="K87" s="816"/>
      <c r="L87" s="816"/>
      <c r="M87" s="817"/>
      <c r="N87" s="862" t="s">
        <v>719</v>
      </c>
      <c r="O87" s="863"/>
      <c r="P87" s="863"/>
      <c r="Q87" s="864"/>
      <c r="R87" s="815" t="s">
        <v>739</v>
      </c>
      <c r="S87" s="816"/>
      <c r="T87" s="816"/>
      <c r="U87" s="817"/>
      <c r="V87" s="862" t="s">
        <v>592</v>
      </c>
      <c r="W87" s="863"/>
      <c r="X87" s="863"/>
      <c r="Y87" s="864"/>
      <c r="Z87" s="862" t="s">
        <v>570</v>
      </c>
      <c r="AA87" s="863"/>
      <c r="AB87" s="863"/>
      <c r="AC87" s="864"/>
      <c r="AD87" s="871" t="s">
        <v>592</v>
      </c>
      <c r="AE87" s="872"/>
      <c r="AF87" s="872"/>
      <c r="AG87" s="873"/>
      <c r="AH87" s="862" t="s">
        <v>570</v>
      </c>
      <c r="AI87" s="863"/>
      <c r="AJ87" s="863"/>
      <c r="AK87" s="864"/>
    </row>
    <row r="88" spans="1:37" ht="13.5" customHeight="1" thickBot="1">
      <c r="A88" s="800"/>
      <c r="B88" s="815" t="s">
        <v>750</v>
      </c>
      <c r="C88" s="816"/>
      <c r="D88" s="816"/>
      <c r="E88" s="817"/>
      <c r="F88" s="815" t="s">
        <v>741</v>
      </c>
      <c r="G88" s="816"/>
      <c r="H88" s="816"/>
      <c r="I88" s="817"/>
      <c r="J88" s="815" t="s">
        <v>40</v>
      </c>
      <c r="K88" s="816"/>
      <c r="L88" s="816"/>
      <c r="M88" s="817"/>
      <c r="N88" s="867" t="s">
        <v>705</v>
      </c>
      <c r="O88" s="867" t="s">
        <v>706</v>
      </c>
      <c r="P88" s="865" t="s">
        <v>72</v>
      </c>
      <c r="Q88" s="865" t="s">
        <v>707</v>
      </c>
      <c r="R88" s="867" t="s">
        <v>705</v>
      </c>
      <c r="S88" s="867" t="s">
        <v>706</v>
      </c>
      <c r="T88" s="865" t="s">
        <v>72</v>
      </c>
      <c r="U88" s="865" t="s">
        <v>707</v>
      </c>
      <c r="V88" s="867" t="s">
        <v>705</v>
      </c>
      <c r="W88" s="867" t="s">
        <v>706</v>
      </c>
      <c r="X88" s="865" t="s">
        <v>72</v>
      </c>
      <c r="Y88" s="865" t="s">
        <v>707</v>
      </c>
      <c r="Z88" s="867" t="s">
        <v>705</v>
      </c>
      <c r="AA88" s="867" t="s">
        <v>706</v>
      </c>
      <c r="AB88" s="865" t="s">
        <v>72</v>
      </c>
      <c r="AC88" s="865" t="s">
        <v>707</v>
      </c>
      <c r="AD88" s="867" t="s">
        <v>705</v>
      </c>
      <c r="AE88" s="867" t="s">
        <v>706</v>
      </c>
      <c r="AF88" s="865" t="s">
        <v>72</v>
      </c>
      <c r="AG88" s="865" t="s">
        <v>707</v>
      </c>
      <c r="AH88" s="867" t="s">
        <v>705</v>
      </c>
      <c r="AI88" s="867" t="s">
        <v>706</v>
      </c>
      <c r="AJ88" s="865" t="s">
        <v>72</v>
      </c>
      <c r="AK88" s="865" t="s">
        <v>707</v>
      </c>
    </row>
    <row r="89" spans="1:37" ht="24.75" thickBot="1">
      <c r="A89" s="807"/>
      <c r="B89" s="406" t="s">
        <v>705</v>
      </c>
      <c r="C89" s="406" t="s">
        <v>706</v>
      </c>
      <c r="D89" s="340" t="s">
        <v>72</v>
      </c>
      <c r="E89" s="340" t="s">
        <v>707</v>
      </c>
      <c r="F89" s="406" t="s">
        <v>705</v>
      </c>
      <c r="G89" s="406" t="s">
        <v>706</v>
      </c>
      <c r="H89" s="340" t="s">
        <v>72</v>
      </c>
      <c r="I89" s="340" t="s">
        <v>707</v>
      </c>
      <c r="J89" s="406" t="s">
        <v>705</v>
      </c>
      <c r="K89" s="406" t="s">
        <v>706</v>
      </c>
      <c r="L89" s="340" t="s">
        <v>72</v>
      </c>
      <c r="M89" s="340" t="s">
        <v>707</v>
      </c>
      <c r="N89" s="866"/>
      <c r="O89" s="866"/>
      <c r="P89" s="866"/>
      <c r="Q89" s="866"/>
      <c r="R89" s="866"/>
      <c r="S89" s="866"/>
      <c r="T89" s="866"/>
      <c r="U89" s="866"/>
      <c r="V89" s="866"/>
      <c r="W89" s="866"/>
      <c r="X89" s="866"/>
      <c r="Y89" s="866"/>
      <c r="Z89" s="866"/>
      <c r="AA89" s="866"/>
      <c r="AB89" s="866"/>
      <c r="AC89" s="866"/>
      <c r="AD89" s="866"/>
      <c r="AE89" s="866"/>
      <c r="AF89" s="866"/>
      <c r="AG89" s="866"/>
      <c r="AH89" s="866"/>
      <c r="AI89" s="866"/>
      <c r="AJ89" s="866"/>
      <c r="AK89" s="866"/>
    </row>
    <row r="90" spans="1:37" ht="24.75" customHeight="1" thickBot="1">
      <c r="A90" s="407" t="s">
        <v>764</v>
      </c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413"/>
      <c r="O90" s="413"/>
      <c r="P90" s="413"/>
      <c r="Q90" s="413"/>
      <c r="R90" s="413"/>
      <c r="S90" s="413"/>
      <c r="T90" s="413"/>
      <c r="U90" s="413"/>
      <c r="V90" s="413">
        <v>177939</v>
      </c>
      <c r="W90" s="413">
        <v>242249</v>
      </c>
      <c r="X90" s="413">
        <v>242175</v>
      </c>
      <c r="Y90" s="431">
        <f>X90/W90*100</f>
        <v>99.96945291827831</v>
      </c>
      <c r="Z90" s="413">
        <v>115798</v>
      </c>
      <c r="AA90" s="413">
        <v>109398</v>
      </c>
      <c r="AB90" s="413">
        <v>109396</v>
      </c>
      <c r="AC90" s="431">
        <f>AB90/AA90*100</f>
        <v>99.99817181301303</v>
      </c>
      <c r="AD90" s="413"/>
      <c r="AE90" s="413"/>
      <c r="AF90" s="413"/>
      <c r="AG90" s="413"/>
      <c r="AH90" s="413"/>
      <c r="AI90" s="413"/>
      <c r="AJ90" s="432"/>
      <c r="AK90" s="432"/>
    </row>
    <row r="91" spans="1:37" ht="24.75" customHeight="1" thickBot="1">
      <c r="A91" s="412" t="s">
        <v>0</v>
      </c>
      <c r="B91" s="290"/>
      <c r="C91" s="290"/>
      <c r="D91" s="290"/>
      <c r="E91" s="290"/>
      <c r="F91" s="290"/>
      <c r="G91" s="290"/>
      <c r="H91" s="290"/>
      <c r="I91" s="290"/>
      <c r="J91" s="290">
        <v>20733</v>
      </c>
      <c r="K91" s="290">
        <v>20733</v>
      </c>
      <c r="L91" s="290">
        <v>20733</v>
      </c>
      <c r="M91" s="410">
        <f>L91/K91*100</f>
        <v>100</v>
      </c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  <c r="AA91" s="402"/>
      <c r="AB91" s="402"/>
      <c r="AC91" s="402"/>
      <c r="AD91" s="402"/>
      <c r="AE91" s="402"/>
      <c r="AF91" s="402"/>
      <c r="AG91" s="402"/>
      <c r="AH91" s="402"/>
      <c r="AI91" s="402"/>
      <c r="AJ91" s="433"/>
      <c r="AK91" s="433"/>
    </row>
    <row r="92" spans="1:37" ht="24.75" customHeight="1" thickBot="1">
      <c r="A92" s="412" t="s">
        <v>1</v>
      </c>
      <c r="B92" s="290"/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402"/>
      <c r="O92" s="402"/>
      <c r="P92" s="402"/>
      <c r="Q92" s="402"/>
      <c r="R92" s="402"/>
      <c r="S92" s="402"/>
      <c r="T92" s="402"/>
      <c r="U92" s="402"/>
      <c r="V92" s="402"/>
      <c r="W92" s="402"/>
      <c r="X92" s="402"/>
      <c r="Y92" s="402"/>
      <c r="Z92" s="402"/>
      <c r="AA92" s="402"/>
      <c r="AB92" s="402"/>
      <c r="AC92" s="402"/>
      <c r="AD92" s="402"/>
      <c r="AE92" s="402"/>
      <c r="AF92" s="402"/>
      <c r="AG92" s="402"/>
      <c r="AH92" s="402"/>
      <c r="AI92" s="402"/>
      <c r="AJ92" s="433"/>
      <c r="AK92" s="433"/>
    </row>
    <row r="93" spans="1:37" ht="36" customHeight="1" thickBot="1">
      <c r="A93" s="412" t="s">
        <v>2</v>
      </c>
      <c r="B93" s="290"/>
      <c r="C93" s="290"/>
      <c r="D93" s="290"/>
      <c r="E93" s="290"/>
      <c r="F93" s="290"/>
      <c r="G93" s="290"/>
      <c r="H93" s="290"/>
      <c r="I93" s="290"/>
      <c r="J93" s="290"/>
      <c r="K93" s="290"/>
      <c r="L93" s="290"/>
      <c r="M93" s="290"/>
      <c r="N93" s="402"/>
      <c r="O93" s="402"/>
      <c r="P93" s="402"/>
      <c r="Q93" s="402"/>
      <c r="R93" s="402"/>
      <c r="S93" s="402"/>
      <c r="T93" s="402"/>
      <c r="U93" s="402"/>
      <c r="V93" s="402"/>
      <c r="W93" s="402"/>
      <c r="X93" s="402"/>
      <c r="Y93" s="402"/>
      <c r="Z93" s="402"/>
      <c r="AA93" s="402"/>
      <c r="AB93" s="402"/>
      <c r="AC93" s="402"/>
      <c r="AD93" s="402"/>
      <c r="AE93" s="402"/>
      <c r="AF93" s="402"/>
      <c r="AG93" s="402"/>
      <c r="AH93" s="402"/>
      <c r="AI93" s="402"/>
      <c r="AJ93" s="433"/>
      <c r="AK93" s="433"/>
    </row>
    <row r="94" spans="1:37" ht="30" customHeight="1" thickBot="1">
      <c r="A94" s="416" t="s">
        <v>3</v>
      </c>
      <c r="B94" s="399"/>
      <c r="C94" s="399"/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N94" s="402"/>
      <c r="O94" s="402"/>
      <c r="P94" s="402"/>
      <c r="Q94" s="402"/>
      <c r="R94" s="402"/>
      <c r="S94" s="402"/>
      <c r="T94" s="402"/>
      <c r="U94" s="402"/>
      <c r="V94" s="402"/>
      <c r="W94" s="402"/>
      <c r="X94" s="402"/>
      <c r="Y94" s="402"/>
      <c r="Z94" s="402"/>
      <c r="AA94" s="402"/>
      <c r="AB94" s="402"/>
      <c r="AC94" s="402"/>
      <c r="AD94" s="402"/>
      <c r="AE94" s="402"/>
      <c r="AF94" s="402"/>
      <c r="AG94" s="402"/>
      <c r="AH94" s="402"/>
      <c r="AI94" s="402"/>
      <c r="AJ94" s="433"/>
      <c r="AK94" s="433"/>
    </row>
    <row r="95" spans="1:37" ht="30" customHeight="1" thickBot="1">
      <c r="A95" s="417" t="s">
        <v>4</v>
      </c>
      <c r="B95" s="290"/>
      <c r="C95" s="290"/>
      <c r="D95" s="290"/>
      <c r="E95" s="290"/>
      <c r="F95" s="290"/>
      <c r="G95" s="290"/>
      <c r="H95" s="290"/>
      <c r="I95" s="290"/>
      <c r="J95" s="290"/>
      <c r="K95" s="290"/>
      <c r="L95" s="290"/>
      <c r="M95" s="290"/>
      <c r="N95" s="402"/>
      <c r="O95" s="402"/>
      <c r="P95" s="402"/>
      <c r="Q95" s="402"/>
      <c r="R95" s="402"/>
      <c r="S95" s="402"/>
      <c r="T95" s="402"/>
      <c r="U95" s="402"/>
      <c r="V95" s="402"/>
      <c r="W95" s="402"/>
      <c r="X95" s="402"/>
      <c r="Y95" s="402"/>
      <c r="Z95" s="402"/>
      <c r="AA95" s="402"/>
      <c r="AB95" s="402"/>
      <c r="AC95" s="402"/>
      <c r="AD95" s="402"/>
      <c r="AE95" s="402"/>
      <c r="AF95" s="402"/>
      <c r="AG95" s="402"/>
      <c r="AH95" s="402"/>
      <c r="AI95" s="402"/>
      <c r="AJ95" s="433"/>
      <c r="AK95" s="433"/>
    </row>
    <row r="96" spans="1:37" ht="35.25" customHeight="1" thickBot="1">
      <c r="A96" s="416" t="s">
        <v>5</v>
      </c>
      <c r="B96" s="399"/>
      <c r="C96" s="399"/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N96" s="402"/>
      <c r="O96" s="402"/>
      <c r="P96" s="402"/>
      <c r="Q96" s="402"/>
      <c r="R96" s="402">
        <v>100000</v>
      </c>
      <c r="S96" s="402">
        <v>136205</v>
      </c>
      <c r="T96" s="402">
        <v>136205</v>
      </c>
      <c r="U96" s="401">
        <f>T96/S96*100</f>
        <v>100</v>
      </c>
      <c r="V96" s="402"/>
      <c r="W96" s="402"/>
      <c r="X96" s="402"/>
      <c r="Y96" s="402"/>
      <c r="Z96" s="402"/>
      <c r="AA96" s="402"/>
      <c r="AB96" s="402"/>
      <c r="AC96" s="402"/>
      <c r="AD96" s="402"/>
      <c r="AE96" s="402"/>
      <c r="AF96" s="402"/>
      <c r="AG96" s="402"/>
      <c r="AH96" s="402"/>
      <c r="AI96" s="402"/>
      <c r="AJ96" s="433"/>
      <c r="AK96" s="433"/>
    </row>
    <row r="97" spans="1:37" ht="49.5" customHeight="1" thickBot="1">
      <c r="A97" s="416" t="s">
        <v>6</v>
      </c>
      <c r="B97" s="399"/>
      <c r="C97" s="399"/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N97" s="402"/>
      <c r="O97" s="402"/>
      <c r="P97" s="402"/>
      <c r="Q97" s="402"/>
      <c r="R97" s="402"/>
      <c r="S97" s="402"/>
      <c r="T97" s="402"/>
      <c r="U97" s="402"/>
      <c r="V97" s="402"/>
      <c r="W97" s="402"/>
      <c r="X97" s="402"/>
      <c r="Y97" s="402"/>
      <c r="Z97" s="402"/>
      <c r="AA97" s="402"/>
      <c r="AB97" s="402"/>
      <c r="AC97" s="402"/>
      <c r="AD97" s="402"/>
      <c r="AE97" s="402"/>
      <c r="AF97" s="402"/>
      <c r="AG97" s="402"/>
      <c r="AH97" s="402"/>
      <c r="AI97" s="402"/>
      <c r="AJ97" s="433"/>
      <c r="AK97" s="433"/>
    </row>
    <row r="98" spans="1:37" ht="24.75" customHeight="1" thickBot="1">
      <c r="A98" s="419" t="s">
        <v>221</v>
      </c>
      <c r="B98" s="399"/>
      <c r="C98" s="399"/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N98" s="402"/>
      <c r="O98" s="402"/>
      <c r="P98" s="402"/>
      <c r="Q98" s="402"/>
      <c r="R98" s="402"/>
      <c r="S98" s="402"/>
      <c r="T98" s="402"/>
      <c r="U98" s="402"/>
      <c r="V98" s="402"/>
      <c r="W98" s="402"/>
      <c r="X98" s="402"/>
      <c r="Y98" s="402"/>
      <c r="Z98" s="402"/>
      <c r="AA98" s="402"/>
      <c r="AB98" s="402"/>
      <c r="AC98" s="402"/>
      <c r="AD98" s="402"/>
      <c r="AE98" s="402"/>
      <c r="AF98" s="402"/>
      <c r="AG98" s="402"/>
      <c r="AH98" s="402"/>
      <c r="AI98" s="402"/>
      <c r="AJ98" s="433"/>
      <c r="AK98" s="433"/>
    </row>
    <row r="99" spans="1:37" ht="24.75" customHeight="1" thickBot="1">
      <c r="A99" s="419" t="s">
        <v>7</v>
      </c>
      <c r="B99" s="399"/>
      <c r="C99" s="399"/>
      <c r="D99" s="399"/>
      <c r="E99" s="399"/>
      <c r="F99" s="399">
        <v>2500</v>
      </c>
      <c r="G99" s="399">
        <v>2500</v>
      </c>
      <c r="H99" s="399"/>
      <c r="I99" s="434"/>
      <c r="J99" s="399"/>
      <c r="K99" s="399"/>
      <c r="L99" s="399"/>
      <c r="M99" s="399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33"/>
      <c r="AK99" s="433"/>
    </row>
    <row r="100" spans="1:37" ht="24.75" customHeight="1" thickBot="1">
      <c r="A100" s="419" t="s">
        <v>8</v>
      </c>
      <c r="B100" s="399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33"/>
      <c r="AK100" s="433"/>
    </row>
    <row r="101" spans="1:37" ht="30" customHeight="1" thickBot="1">
      <c r="A101" s="416" t="s">
        <v>9</v>
      </c>
      <c r="B101" s="399"/>
      <c r="C101" s="399"/>
      <c r="D101" s="399"/>
      <c r="E101" s="399"/>
      <c r="F101" s="399"/>
      <c r="G101" s="399"/>
      <c r="H101" s="399"/>
      <c r="I101" s="399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33"/>
      <c r="AK101" s="433"/>
    </row>
    <row r="102" spans="1:37" ht="30" customHeight="1" thickBot="1">
      <c r="A102" s="417" t="s">
        <v>41</v>
      </c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399"/>
      <c r="O102" s="399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399"/>
      <c r="AA102" s="399"/>
      <c r="AB102" s="399"/>
      <c r="AC102" s="399"/>
      <c r="AD102" s="399"/>
      <c r="AE102" s="399"/>
      <c r="AF102" s="399"/>
      <c r="AG102" s="399"/>
      <c r="AH102" s="399"/>
      <c r="AI102" s="399"/>
      <c r="AJ102" s="435"/>
      <c r="AK102" s="435"/>
    </row>
    <row r="103" spans="1:37" ht="30" customHeight="1" thickBot="1">
      <c r="A103" s="421" t="s">
        <v>11</v>
      </c>
      <c r="B103" s="290">
        <v>52442</v>
      </c>
      <c r="C103" s="290">
        <v>52673</v>
      </c>
      <c r="D103" s="290">
        <v>231</v>
      </c>
      <c r="E103" s="410">
        <f>D103/C103*100</f>
        <v>0.4385548573272834</v>
      </c>
      <c r="F103" s="290"/>
      <c r="G103" s="290"/>
      <c r="H103" s="290"/>
      <c r="I103" s="290"/>
      <c r="J103" s="290"/>
      <c r="K103" s="290"/>
      <c r="L103" s="290"/>
      <c r="M103" s="290"/>
      <c r="N103" s="402"/>
      <c r="O103" s="402"/>
      <c r="P103" s="402"/>
      <c r="Q103" s="402"/>
      <c r="R103" s="402"/>
      <c r="S103" s="402"/>
      <c r="T103" s="402"/>
      <c r="U103" s="402"/>
      <c r="V103" s="402"/>
      <c r="W103" s="402"/>
      <c r="X103" s="402"/>
      <c r="Y103" s="402"/>
      <c r="Z103" s="402"/>
      <c r="AA103" s="402"/>
      <c r="AB103" s="402"/>
      <c r="AC103" s="402"/>
      <c r="AD103" s="402"/>
      <c r="AE103" s="402"/>
      <c r="AF103" s="402"/>
      <c r="AG103" s="402"/>
      <c r="AH103" s="402"/>
      <c r="AI103" s="402"/>
      <c r="AJ103" s="433"/>
      <c r="AK103" s="433"/>
    </row>
    <row r="104" spans="1:37" ht="30" customHeight="1" thickBot="1">
      <c r="A104" s="416" t="s">
        <v>222</v>
      </c>
      <c r="B104" s="399"/>
      <c r="C104" s="399"/>
      <c r="D104" s="399"/>
      <c r="E104" s="399"/>
      <c r="F104" s="399"/>
      <c r="G104" s="399"/>
      <c r="H104" s="399"/>
      <c r="I104" s="399"/>
      <c r="J104" s="317"/>
      <c r="K104" s="317"/>
      <c r="L104" s="317"/>
      <c r="M104" s="317"/>
      <c r="N104" s="402"/>
      <c r="O104" s="402"/>
      <c r="P104" s="402"/>
      <c r="Q104" s="402"/>
      <c r="R104" s="402"/>
      <c r="S104" s="402"/>
      <c r="T104" s="402"/>
      <c r="U104" s="402"/>
      <c r="V104" s="402"/>
      <c r="W104" s="402"/>
      <c r="X104" s="402"/>
      <c r="Y104" s="402"/>
      <c r="Z104" s="402"/>
      <c r="AA104" s="402"/>
      <c r="AB104" s="402"/>
      <c r="AC104" s="402"/>
      <c r="AD104" s="402"/>
      <c r="AE104" s="402"/>
      <c r="AF104" s="402"/>
      <c r="AG104" s="402"/>
      <c r="AH104" s="402"/>
      <c r="AI104" s="402"/>
      <c r="AJ104" s="433"/>
      <c r="AK104" s="433"/>
    </row>
    <row r="105" spans="1:37" ht="24.75" customHeight="1" thickBot="1">
      <c r="A105" s="416" t="s">
        <v>12</v>
      </c>
      <c r="B105" s="399"/>
      <c r="C105" s="400"/>
      <c r="D105" s="400"/>
      <c r="E105" s="400"/>
      <c r="F105" s="400"/>
      <c r="G105" s="400"/>
      <c r="H105" s="400"/>
      <c r="I105" s="400"/>
      <c r="J105" s="331"/>
      <c r="K105" s="331"/>
      <c r="L105" s="331"/>
      <c r="M105" s="331"/>
      <c r="N105" s="402"/>
      <c r="O105" s="402"/>
      <c r="P105" s="402"/>
      <c r="Q105" s="402"/>
      <c r="R105" s="402"/>
      <c r="S105" s="402"/>
      <c r="T105" s="402"/>
      <c r="U105" s="402"/>
      <c r="V105" s="402"/>
      <c r="W105" s="402"/>
      <c r="X105" s="402"/>
      <c r="Y105" s="402"/>
      <c r="Z105" s="402"/>
      <c r="AA105" s="402"/>
      <c r="AB105" s="402"/>
      <c r="AC105" s="402"/>
      <c r="AD105" s="402"/>
      <c r="AE105" s="402"/>
      <c r="AF105" s="402"/>
      <c r="AG105" s="402"/>
      <c r="AH105" s="402"/>
      <c r="AI105" s="402"/>
      <c r="AJ105" s="433"/>
      <c r="AK105" s="433"/>
    </row>
    <row r="106" spans="1:37" ht="24.75" customHeight="1" thickBot="1">
      <c r="A106" s="416" t="s">
        <v>569</v>
      </c>
      <c r="B106" s="399"/>
      <c r="C106" s="400"/>
      <c r="D106" s="400"/>
      <c r="E106" s="400"/>
      <c r="F106" s="400"/>
      <c r="G106" s="400"/>
      <c r="H106" s="400"/>
      <c r="I106" s="400"/>
      <c r="J106" s="400"/>
      <c r="K106" s="400"/>
      <c r="L106" s="400"/>
      <c r="M106" s="400"/>
      <c r="N106" s="402"/>
      <c r="O106" s="402"/>
      <c r="P106" s="402"/>
      <c r="Q106" s="402"/>
      <c r="R106" s="402"/>
      <c r="S106" s="402"/>
      <c r="T106" s="402"/>
      <c r="U106" s="402"/>
      <c r="V106" s="402"/>
      <c r="W106" s="402"/>
      <c r="X106" s="402"/>
      <c r="Y106" s="402"/>
      <c r="Z106" s="402"/>
      <c r="AA106" s="402"/>
      <c r="AB106" s="402"/>
      <c r="AC106" s="402"/>
      <c r="AD106" s="402"/>
      <c r="AE106" s="402"/>
      <c r="AF106" s="402"/>
      <c r="AG106" s="402"/>
      <c r="AH106" s="402"/>
      <c r="AI106" s="402"/>
      <c r="AJ106" s="433"/>
      <c r="AK106" s="433"/>
    </row>
    <row r="107" spans="1:37" ht="24.75" customHeight="1" thickBot="1">
      <c r="A107" s="416" t="s">
        <v>13</v>
      </c>
      <c r="B107" s="399"/>
      <c r="C107" s="400"/>
      <c r="D107" s="400"/>
      <c r="E107" s="400"/>
      <c r="F107" s="400"/>
      <c r="G107" s="400"/>
      <c r="H107" s="400"/>
      <c r="I107" s="400"/>
      <c r="J107" s="400"/>
      <c r="K107" s="400"/>
      <c r="L107" s="400"/>
      <c r="M107" s="400"/>
      <c r="N107" s="402"/>
      <c r="O107" s="402"/>
      <c r="P107" s="402"/>
      <c r="Q107" s="402"/>
      <c r="R107" s="402"/>
      <c r="S107" s="402"/>
      <c r="T107" s="402"/>
      <c r="U107" s="402"/>
      <c r="V107" s="402"/>
      <c r="W107" s="402"/>
      <c r="X107" s="402"/>
      <c r="Y107" s="402"/>
      <c r="Z107" s="402"/>
      <c r="AA107" s="402"/>
      <c r="AB107" s="402"/>
      <c r="AC107" s="402"/>
      <c r="AD107" s="402"/>
      <c r="AE107" s="402"/>
      <c r="AF107" s="402"/>
      <c r="AG107" s="402"/>
      <c r="AH107" s="402"/>
      <c r="AI107" s="402"/>
      <c r="AJ107" s="433"/>
      <c r="AK107" s="433"/>
    </row>
    <row r="108" spans="1:37" ht="24.75" customHeight="1" thickBot="1">
      <c r="A108" s="416" t="s">
        <v>272</v>
      </c>
      <c r="B108" s="399"/>
      <c r="C108" s="400"/>
      <c r="D108" s="400"/>
      <c r="E108" s="400"/>
      <c r="F108" s="400"/>
      <c r="G108" s="400"/>
      <c r="H108" s="400"/>
      <c r="I108" s="400"/>
      <c r="J108" s="400"/>
      <c r="K108" s="400"/>
      <c r="L108" s="400"/>
      <c r="M108" s="400"/>
      <c r="N108" s="402"/>
      <c r="O108" s="402"/>
      <c r="P108" s="402"/>
      <c r="Q108" s="402"/>
      <c r="R108" s="402"/>
      <c r="S108" s="402"/>
      <c r="T108" s="402"/>
      <c r="U108" s="402"/>
      <c r="V108" s="402"/>
      <c r="W108" s="402"/>
      <c r="X108" s="402"/>
      <c r="Y108" s="402"/>
      <c r="Z108" s="402"/>
      <c r="AA108" s="402"/>
      <c r="AB108" s="402"/>
      <c r="AC108" s="402"/>
      <c r="AD108" s="402"/>
      <c r="AE108" s="402"/>
      <c r="AF108" s="402"/>
      <c r="AG108" s="402"/>
      <c r="AH108" s="402"/>
      <c r="AI108" s="402"/>
      <c r="AJ108" s="433"/>
      <c r="AK108" s="433"/>
    </row>
    <row r="109" spans="1:37" ht="24.75" customHeight="1" thickBot="1">
      <c r="A109" s="416" t="s">
        <v>601</v>
      </c>
      <c r="B109" s="399"/>
      <c r="C109" s="400"/>
      <c r="D109" s="400"/>
      <c r="E109" s="400"/>
      <c r="F109" s="400"/>
      <c r="G109" s="400"/>
      <c r="H109" s="400"/>
      <c r="I109" s="400"/>
      <c r="J109" s="400"/>
      <c r="K109" s="400"/>
      <c r="L109" s="400"/>
      <c r="M109" s="400"/>
      <c r="N109" s="402"/>
      <c r="O109" s="402"/>
      <c r="P109" s="402"/>
      <c r="Q109" s="402"/>
      <c r="R109" s="402"/>
      <c r="S109" s="402"/>
      <c r="T109" s="402"/>
      <c r="U109" s="402"/>
      <c r="V109" s="402"/>
      <c r="W109" s="402"/>
      <c r="X109" s="402"/>
      <c r="Y109" s="402"/>
      <c r="Z109" s="402"/>
      <c r="AA109" s="402"/>
      <c r="AB109" s="402"/>
      <c r="AC109" s="402"/>
      <c r="AD109" s="402"/>
      <c r="AE109" s="402"/>
      <c r="AF109" s="402"/>
      <c r="AG109" s="402"/>
      <c r="AH109" s="402"/>
      <c r="AI109" s="402"/>
      <c r="AJ109" s="433"/>
      <c r="AK109" s="433"/>
    </row>
    <row r="110" spans="1:37" ht="24.75" customHeight="1" thickBot="1">
      <c r="A110" s="416" t="s">
        <v>14</v>
      </c>
      <c r="B110" s="399"/>
      <c r="C110" s="400"/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2"/>
      <c r="O110" s="402"/>
      <c r="P110" s="402"/>
      <c r="Q110" s="402"/>
      <c r="R110" s="402"/>
      <c r="S110" s="402"/>
      <c r="T110" s="402"/>
      <c r="U110" s="402"/>
      <c r="V110" s="402"/>
      <c r="W110" s="402"/>
      <c r="X110" s="402"/>
      <c r="Y110" s="402"/>
      <c r="Z110" s="402"/>
      <c r="AA110" s="402"/>
      <c r="AB110" s="402"/>
      <c r="AC110" s="402"/>
      <c r="AD110" s="402"/>
      <c r="AE110" s="402"/>
      <c r="AF110" s="402"/>
      <c r="AG110" s="402"/>
      <c r="AH110" s="402"/>
      <c r="AI110" s="402"/>
      <c r="AJ110" s="433"/>
      <c r="AK110" s="433"/>
    </row>
    <row r="111" spans="1:37" ht="24.75" customHeight="1" thickBot="1">
      <c r="A111" s="416" t="s">
        <v>606</v>
      </c>
      <c r="B111" s="399"/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2"/>
      <c r="O111" s="402"/>
      <c r="P111" s="402"/>
      <c r="Q111" s="402"/>
      <c r="R111" s="402"/>
      <c r="S111" s="402"/>
      <c r="T111" s="402"/>
      <c r="U111" s="402"/>
      <c r="V111" s="402"/>
      <c r="W111" s="402"/>
      <c r="X111" s="402"/>
      <c r="Y111" s="402"/>
      <c r="Z111" s="402"/>
      <c r="AA111" s="402"/>
      <c r="AB111" s="402"/>
      <c r="AC111" s="402"/>
      <c r="AD111" s="402"/>
      <c r="AE111" s="402"/>
      <c r="AF111" s="402"/>
      <c r="AG111" s="402"/>
      <c r="AH111" s="402"/>
      <c r="AI111" s="402"/>
      <c r="AJ111" s="433"/>
      <c r="AK111" s="433"/>
    </row>
    <row r="112" spans="1:37" ht="24.75" customHeight="1" thickBot="1">
      <c r="A112" s="416" t="s">
        <v>573</v>
      </c>
      <c r="B112" s="399"/>
      <c r="C112" s="400"/>
      <c r="D112" s="400"/>
      <c r="E112" s="400"/>
      <c r="F112" s="400"/>
      <c r="G112" s="400"/>
      <c r="H112" s="400"/>
      <c r="I112" s="400"/>
      <c r="J112" s="400"/>
      <c r="K112" s="400"/>
      <c r="L112" s="400"/>
      <c r="M112" s="400"/>
      <c r="N112" s="402"/>
      <c r="O112" s="402"/>
      <c r="P112" s="402"/>
      <c r="Q112" s="402"/>
      <c r="R112" s="402"/>
      <c r="S112" s="402"/>
      <c r="T112" s="402"/>
      <c r="U112" s="402"/>
      <c r="V112" s="402"/>
      <c r="W112" s="402"/>
      <c r="X112" s="402"/>
      <c r="Y112" s="402"/>
      <c r="Z112" s="402"/>
      <c r="AA112" s="402"/>
      <c r="AB112" s="402"/>
      <c r="AC112" s="402"/>
      <c r="AD112" s="402"/>
      <c r="AE112" s="402"/>
      <c r="AF112" s="402"/>
      <c r="AG112" s="402"/>
      <c r="AH112" s="402"/>
      <c r="AI112" s="402"/>
      <c r="AJ112" s="433"/>
      <c r="AK112" s="433"/>
    </row>
    <row r="113" spans="1:37" ht="24.75" customHeight="1" thickBot="1">
      <c r="A113" s="417" t="s">
        <v>15</v>
      </c>
      <c r="B113" s="399"/>
      <c r="C113" s="400"/>
      <c r="D113" s="400"/>
      <c r="E113" s="400"/>
      <c r="F113" s="400"/>
      <c r="G113" s="400"/>
      <c r="H113" s="400"/>
      <c r="I113" s="400"/>
      <c r="J113" s="400"/>
      <c r="K113" s="400"/>
      <c r="L113" s="400"/>
      <c r="M113" s="400"/>
      <c r="N113" s="402"/>
      <c r="O113" s="402"/>
      <c r="P113" s="402"/>
      <c r="Q113" s="402"/>
      <c r="R113" s="402"/>
      <c r="S113" s="402"/>
      <c r="T113" s="402"/>
      <c r="U113" s="402"/>
      <c r="V113" s="402"/>
      <c r="W113" s="402"/>
      <c r="X113" s="402"/>
      <c r="Y113" s="402"/>
      <c r="Z113" s="402"/>
      <c r="AA113" s="402"/>
      <c r="AB113" s="402"/>
      <c r="AC113" s="402"/>
      <c r="AD113" s="402"/>
      <c r="AE113" s="402"/>
      <c r="AF113" s="402"/>
      <c r="AG113" s="402"/>
      <c r="AH113" s="402"/>
      <c r="AI113" s="402"/>
      <c r="AJ113" s="433"/>
      <c r="AK113" s="433"/>
    </row>
    <row r="114" spans="1:37" ht="24.75" customHeight="1" thickBot="1">
      <c r="A114" s="417" t="s">
        <v>608</v>
      </c>
      <c r="B114" s="399"/>
      <c r="C114" s="400"/>
      <c r="D114" s="400"/>
      <c r="E114" s="400"/>
      <c r="F114" s="400"/>
      <c r="G114" s="400"/>
      <c r="H114" s="400"/>
      <c r="I114" s="400"/>
      <c r="J114" s="400"/>
      <c r="K114" s="400"/>
      <c r="L114" s="400"/>
      <c r="M114" s="400"/>
      <c r="N114" s="402"/>
      <c r="O114" s="402"/>
      <c r="P114" s="402"/>
      <c r="Q114" s="402"/>
      <c r="R114" s="402"/>
      <c r="S114" s="402"/>
      <c r="T114" s="402"/>
      <c r="U114" s="402"/>
      <c r="V114" s="402"/>
      <c r="W114" s="402"/>
      <c r="X114" s="402"/>
      <c r="Y114" s="402"/>
      <c r="Z114" s="402"/>
      <c r="AA114" s="402"/>
      <c r="AB114" s="402"/>
      <c r="AC114" s="402"/>
      <c r="AD114" s="402"/>
      <c r="AE114" s="402"/>
      <c r="AF114" s="402"/>
      <c r="AG114" s="402"/>
      <c r="AH114" s="402"/>
      <c r="AI114" s="402"/>
      <c r="AJ114" s="433"/>
      <c r="AK114" s="433"/>
    </row>
    <row r="115" spans="1:37" ht="24.75" customHeight="1" thickBot="1">
      <c r="A115" s="417" t="s">
        <v>609</v>
      </c>
      <c r="B115" s="399"/>
      <c r="C115" s="400"/>
      <c r="D115" s="400"/>
      <c r="E115" s="400"/>
      <c r="F115" s="400"/>
      <c r="G115" s="400"/>
      <c r="H115" s="400"/>
      <c r="I115" s="400"/>
      <c r="J115" s="400"/>
      <c r="K115" s="400"/>
      <c r="L115" s="400"/>
      <c r="M115" s="400"/>
      <c r="N115" s="402"/>
      <c r="O115" s="402"/>
      <c r="P115" s="402"/>
      <c r="Q115" s="402"/>
      <c r="R115" s="402"/>
      <c r="S115" s="402"/>
      <c r="T115" s="402"/>
      <c r="U115" s="402"/>
      <c r="V115" s="402"/>
      <c r="W115" s="402"/>
      <c r="X115" s="402"/>
      <c r="Y115" s="402"/>
      <c r="Z115" s="402"/>
      <c r="AA115" s="402"/>
      <c r="AB115" s="402"/>
      <c r="AC115" s="402"/>
      <c r="AD115" s="402"/>
      <c r="AE115" s="402"/>
      <c r="AF115" s="402"/>
      <c r="AG115" s="402"/>
      <c r="AH115" s="402"/>
      <c r="AI115" s="402"/>
      <c r="AJ115" s="433"/>
      <c r="AK115" s="433"/>
    </row>
    <row r="116" spans="1:37" ht="24.75" customHeight="1" thickBot="1">
      <c r="A116" s="417" t="s">
        <v>16</v>
      </c>
      <c r="B116" s="399"/>
      <c r="C116" s="400"/>
      <c r="D116" s="400"/>
      <c r="E116" s="400"/>
      <c r="F116" s="400"/>
      <c r="G116" s="400"/>
      <c r="H116" s="400"/>
      <c r="I116" s="400"/>
      <c r="J116" s="400"/>
      <c r="K116" s="400"/>
      <c r="L116" s="400"/>
      <c r="M116" s="400"/>
      <c r="N116" s="402"/>
      <c r="O116" s="402"/>
      <c r="P116" s="402"/>
      <c r="Q116" s="402"/>
      <c r="R116" s="402"/>
      <c r="S116" s="402"/>
      <c r="T116" s="402"/>
      <c r="U116" s="402"/>
      <c r="V116" s="402"/>
      <c r="W116" s="402"/>
      <c r="X116" s="402"/>
      <c r="Y116" s="402"/>
      <c r="Z116" s="402"/>
      <c r="AA116" s="402"/>
      <c r="AB116" s="402"/>
      <c r="AC116" s="402"/>
      <c r="AD116" s="402"/>
      <c r="AE116" s="402"/>
      <c r="AF116" s="402"/>
      <c r="AG116" s="402"/>
      <c r="AH116" s="402"/>
      <c r="AI116" s="402"/>
      <c r="AJ116" s="433"/>
      <c r="AK116" s="433"/>
    </row>
    <row r="117" spans="1:37" ht="24.75" customHeight="1" thickBot="1">
      <c r="A117" s="417" t="s">
        <v>17</v>
      </c>
      <c r="B117" s="399"/>
      <c r="C117" s="400"/>
      <c r="D117" s="400"/>
      <c r="E117" s="400"/>
      <c r="F117" s="400"/>
      <c r="G117" s="400"/>
      <c r="H117" s="400"/>
      <c r="I117" s="400"/>
      <c r="J117" s="400"/>
      <c r="K117" s="400"/>
      <c r="L117" s="400"/>
      <c r="M117" s="400"/>
      <c r="N117" s="402"/>
      <c r="O117" s="402"/>
      <c r="P117" s="402"/>
      <c r="Q117" s="402"/>
      <c r="R117" s="402"/>
      <c r="S117" s="402"/>
      <c r="T117" s="402"/>
      <c r="U117" s="402"/>
      <c r="V117" s="402"/>
      <c r="W117" s="402"/>
      <c r="X117" s="402"/>
      <c r="Y117" s="402"/>
      <c r="Z117" s="402"/>
      <c r="AA117" s="402"/>
      <c r="AB117" s="402"/>
      <c r="AC117" s="402"/>
      <c r="AD117" s="402"/>
      <c r="AE117" s="402"/>
      <c r="AF117" s="402"/>
      <c r="AG117" s="402"/>
      <c r="AH117" s="402"/>
      <c r="AI117" s="402"/>
      <c r="AJ117" s="433"/>
      <c r="AK117" s="433"/>
    </row>
    <row r="118" spans="1:37" ht="24.75" customHeight="1" thickBot="1">
      <c r="A118" s="417" t="s">
        <v>611</v>
      </c>
      <c r="B118" s="399"/>
      <c r="C118" s="400"/>
      <c r="D118" s="400"/>
      <c r="E118" s="400"/>
      <c r="F118" s="400"/>
      <c r="G118" s="400"/>
      <c r="H118" s="400"/>
      <c r="I118" s="400"/>
      <c r="J118" s="400"/>
      <c r="K118" s="400"/>
      <c r="L118" s="400"/>
      <c r="M118" s="400"/>
      <c r="N118" s="402"/>
      <c r="O118" s="402"/>
      <c r="P118" s="402"/>
      <c r="Q118" s="402"/>
      <c r="R118" s="402"/>
      <c r="S118" s="402"/>
      <c r="T118" s="402"/>
      <c r="U118" s="402"/>
      <c r="V118" s="402"/>
      <c r="W118" s="402"/>
      <c r="X118" s="402"/>
      <c r="Y118" s="402"/>
      <c r="Z118" s="402"/>
      <c r="AA118" s="402"/>
      <c r="AB118" s="402"/>
      <c r="AC118" s="402"/>
      <c r="AD118" s="402"/>
      <c r="AE118" s="402"/>
      <c r="AF118" s="402"/>
      <c r="AG118" s="402"/>
      <c r="AH118" s="402"/>
      <c r="AI118" s="402"/>
      <c r="AJ118" s="433"/>
      <c r="AK118" s="433"/>
    </row>
    <row r="119" spans="1:37" ht="24.75" customHeight="1" thickBot="1">
      <c r="A119" s="417" t="s">
        <v>612</v>
      </c>
      <c r="B119" s="399"/>
      <c r="C119" s="400"/>
      <c r="D119" s="400"/>
      <c r="E119" s="400"/>
      <c r="F119" s="400"/>
      <c r="G119" s="400"/>
      <c r="H119" s="400"/>
      <c r="I119" s="400"/>
      <c r="J119" s="400"/>
      <c r="K119" s="400"/>
      <c r="L119" s="400"/>
      <c r="M119" s="400"/>
      <c r="N119" s="402"/>
      <c r="O119" s="402"/>
      <c r="P119" s="402"/>
      <c r="Q119" s="402"/>
      <c r="R119" s="402"/>
      <c r="S119" s="402"/>
      <c r="T119" s="402"/>
      <c r="U119" s="402"/>
      <c r="V119" s="402"/>
      <c r="W119" s="402"/>
      <c r="X119" s="402"/>
      <c r="Y119" s="402"/>
      <c r="Z119" s="402"/>
      <c r="AA119" s="402"/>
      <c r="AB119" s="402"/>
      <c r="AC119" s="402"/>
      <c r="AD119" s="402"/>
      <c r="AE119" s="402"/>
      <c r="AF119" s="402"/>
      <c r="AG119" s="402"/>
      <c r="AH119" s="402"/>
      <c r="AI119" s="402"/>
      <c r="AJ119" s="433"/>
      <c r="AK119" s="433"/>
    </row>
    <row r="120" spans="1:37" ht="24.75" customHeight="1" thickBot="1">
      <c r="A120" s="417" t="s">
        <v>18</v>
      </c>
      <c r="B120" s="399"/>
      <c r="C120" s="400"/>
      <c r="D120" s="400"/>
      <c r="E120" s="400"/>
      <c r="F120" s="400"/>
      <c r="G120" s="400"/>
      <c r="H120" s="400"/>
      <c r="I120" s="400"/>
      <c r="J120" s="400"/>
      <c r="K120" s="400"/>
      <c r="L120" s="400"/>
      <c r="M120" s="400"/>
      <c r="N120" s="402"/>
      <c r="O120" s="402"/>
      <c r="P120" s="402"/>
      <c r="Q120" s="402"/>
      <c r="R120" s="402"/>
      <c r="S120" s="402"/>
      <c r="T120" s="402"/>
      <c r="U120" s="402"/>
      <c r="V120" s="402"/>
      <c r="W120" s="402"/>
      <c r="X120" s="402"/>
      <c r="Y120" s="402"/>
      <c r="Z120" s="402"/>
      <c r="AA120" s="402"/>
      <c r="AB120" s="402"/>
      <c r="AC120" s="402"/>
      <c r="AD120" s="402"/>
      <c r="AE120" s="402"/>
      <c r="AF120" s="402"/>
      <c r="AG120" s="402"/>
      <c r="AH120" s="402"/>
      <c r="AI120" s="402"/>
      <c r="AJ120" s="433"/>
      <c r="AK120" s="433"/>
    </row>
    <row r="121" spans="1:37" ht="24.75" customHeight="1" thickBot="1">
      <c r="A121" s="417" t="s">
        <v>618</v>
      </c>
      <c r="B121" s="399"/>
      <c r="C121" s="400"/>
      <c r="D121" s="400"/>
      <c r="E121" s="400"/>
      <c r="F121" s="400"/>
      <c r="G121" s="400"/>
      <c r="H121" s="400"/>
      <c r="I121" s="400"/>
      <c r="J121" s="400"/>
      <c r="K121" s="400"/>
      <c r="L121" s="400"/>
      <c r="M121" s="400"/>
      <c r="N121" s="402"/>
      <c r="O121" s="402"/>
      <c r="P121" s="402"/>
      <c r="Q121" s="402"/>
      <c r="R121" s="402"/>
      <c r="S121" s="402"/>
      <c r="T121" s="402"/>
      <c r="U121" s="402"/>
      <c r="V121" s="402"/>
      <c r="W121" s="402"/>
      <c r="X121" s="402"/>
      <c r="Y121" s="402"/>
      <c r="Z121" s="402"/>
      <c r="AA121" s="402"/>
      <c r="AB121" s="402"/>
      <c r="AC121" s="402"/>
      <c r="AD121" s="402"/>
      <c r="AE121" s="402"/>
      <c r="AF121" s="402"/>
      <c r="AG121" s="402"/>
      <c r="AH121" s="402"/>
      <c r="AI121" s="402"/>
      <c r="AJ121" s="433"/>
      <c r="AK121" s="433"/>
    </row>
    <row r="122" spans="1:37" ht="24.75" customHeight="1" thickBot="1">
      <c r="A122" s="417" t="s">
        <v>19</v>
      </c>
      <c r="B122" s="399"/>
      <c r="C122" s="400"/>
      <c r="D122" s="400"/>
      <c r="E122" s="400"/>
      <c r="F122" s="400"/>
      <c r="G122" s="400"/>
      <c r="H122" s="400"/>
      <c r="I122" s="434"/>
      <c r="J122" s="400"/>
      <c r="K122" s="400"/>
      <c r="L122" s="400"/>
      <c r="M122" s="400"/>
      <c r="N122" s="402"/>
      <c r="O122" s="402">
        <v>3000</v>
      </c>
      <c r="P122" s="402">
        <v>3000</v>
      </c>
      <c r="Q122" s="401">
        <f>P122/O122*100</f>
        <v>100</v>
      </c>
      <c r="R122" s="402"/>
      <c r="S122" s="402"/>
      <c r="T122" s="402"/>
      <c r="U122" s="402"/>
      <c r="V122" s="402"/>
      <c r="W122" s="402"/>
      <c r="X122" s="402"/>
      <c r="Y122" s="402"/>
      <c r="Z122" s="402"/>
      <c r="AA122" s="402"/>
      <c r="AB122" s="402"/>
      <c r="AC122" s="402"/>
      <c r="AD122" s="402"/>
      <c r="AE122" s="402"/>
      <c r="AF122" s="402"/>
      <c r="AG122" s="402"/>
      <c r="AH122" s="402"/>
      <c r="AI122" s="402"/>
      <c r="AJ122" s="433"/>
      <c r="AK122" s="433"/>
    </row>
    <row r="123" spans="1:37" ht="24.75" customHeight="1" thickBot="1">
      <c r="A123" s="417" t="s">
        <v>20</v>
      </c>
      <c r="B123" s="399"/>
      <c r="C123" s="400"/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402"/>
      <c r="AC123" s="402"/>
      <c r="AD123" s="402"/>
      <c r="AE123" s="402"/>
      <c r="AF123" s="402"/>
      <c r="AG123" s="402"/>
      <c r="AH123" s="402"/>
      <c r="AI123" s="402"/>
      <c r="AJ123" s="433"/>
      <c r="AK123" s="433"/>
    </row>
    <row r="124" spans="1:37" ht="24.75" customHeight="1" thickBot="1">
      <c r="A124" s="417" t="s">
        <v>594</v>
      </c>
      <c r="B124" s="399"/>
      <c r="C124" s="400"/>
      <c r="D124" s="400"/>
      <c r="E124" s="400"/>
      <c r="F124" s="400"/>
      <c r="G124" s="400"/>
      <c r="H124" s="400"/>
      <c r="I124" s="400"/>
      <c r="J124" s="400"/>
      <c r="K124" s="400"/>
      <c r="L124" s="400"/>
      <c r="M124" s="400"/>
      <c r="N124" s="402"/>
      <c r="O124" s="402"/>
      <c r="P124" s="402"/>
      <c r="Q124" s="402"/>
      <c r="R124" s="402"/>
      <c r="S124" s="402"/>
      <c r="T124" s="402"/>
      <c r="U124" s="402"/>
      <c r="V124" s="402"/>
      <c r="W124" s="402"/>
      <c r="X124" s="402"/>
      <c r="Y124" s="402"/>
      <c r="Z124" s="402"/>
      <c r="AA124" s="402"/>
      <c r="AB124" s="402"/>
      <c r="AC124" s="402"/>
      <c r="AD124" s="402"/>
      <c r="AE124" s="402"/>
      <c r="AF124" s="402"/>
      <c r="AG124" s="402"/>
      <c r="AH124" s="402"/>
      <c r="AI124" s="402"/>
      <c r="AJ124" s="433"/>
      <c r="AK124" s="433"/>
    </row>
    <row r="125" spans="1:37" ht="24.75" customHeight="1" thickBot="1">
      <c r="A125" s="417" t="s">
        <v>42</v>
      </c>
      <c r="B125" s="399"/>
      <c r="C125" s="400"/>
      <c r="D125" s="400"/>
      <c r="E125" s="400"/>
      <c r="F125" s="400"/>
      <c r="G125" s="400"/>
      <c r="H125" s="400"/>
      <c r="I125" s="400"/>
      <c r="J125" s="400"/>
      <c r="K125" s="400"/>
      <c r="L125" s="400"/>
      <c r="M125" s="400"/>
      <c r="N125" s="402"/>
      <c r="O125" s="402"/>
      <c r="P125" s="402"/>
      <c r="Q125" s="402"/>
      <c r="R125" s="402"/>
      <c r="S125" s="402"/>
      <c r="T125" s="402"/>
      <c r="U125" s="402"/>
      <c r="V125" s="402"/>
      <c r="W125" s="402"/>
      <c r="X125" s="402"/>
      <c r="Y125" s="402"/>
      <c r="Z125" s="402"/>
      <c r="AA125" s="402"/>
      <c r="AB125" s="402"/>
      <c r="AC125" s="402"/>
      <c r="AD125" s="402"/>
      <c r="AE125" s="402"/>
      <c r="AF125" s="402"/>
      <c r="AG125" s="402"/>
      <c r="AH125" s="402"/>
      <c r="AI125" s="402"/>
      <c r="AJ125" s="433"/>
      <c r="AK125" s="433"/>
    </row>
    <row r="126" spans="1:37" ht="24.75" customHeight="1" thickBot="1">
      <c r="A126" s="417" t="s">
        <v>43</v>
      </c>
      <c r="B126" s="399"/>
      <c r="C126" s="400"/>
      <c r="D126" s="400"/>
      <c r="E126" s="400"/>
      <c r="F126" s="400"/>
      <c r="G126" s="400"/>
      <c r="H126" s="400"/>
      <c r="I126" s="400"/>
      <c r="J126" s="400"/>
      <c r="K126" s="400"/>
      <c r="L126" s="400"/>
      <c r="M126" s="400"/>
      <c r="N126" s="402"/>
      <c r="O126" s="402"/>
      <c r="P126" s="402"/>
      <c r="Q126" s="402"/>
      <c r="R126" s="402"/>
      <c r="S126" s="402"/>
      <c r="T126" s="402"/>
      <c r="U126" s="402"/>
      <c r="V126" s="402"/>
      <c r="W126" s="402"/>
      <c r="X126" s="402"/>
      <c r="Y126" s="402"/>
      <c r="Z126" s="402"/>
      <c r="AA126" s="402"/>
      <c r="AB126" s="402"/>
      <c r="AC126" s="402"/>
      <c r="AD126" s="402"/>
      <c r="AE126" s="402"/>
      <c r="AF126" s="402"/>
      <c r="AG126" s="402"/>
      <c r="AH126" s="402"/>
      <c r="AI126" s="402"/>
      <c r="AJ126" s="433"/>
      <c r="AK126" s="433"/>
    </row>
    <row r="127" spans="1:37" ht="24.75" customHeight="1" thickBot="1">
      <c r="A127" s="417" t="s">
        <v>622</v>
      </c>
      <c r="B127" s="399"/>
      <c r="C127" s="400"/>
      <c r="D127" s="400"/>
      <c r="E127" s="400"/>
      <c r="F127" s="400"/>
      <c r="G127" s="400">
        <v>129</v>
      </c>
      <c r="H127" s="400">
        <v>128</v>
      </c>
      <c r="I127" s="434">
        <f>H127/G127*100</f>
        <v>99.2248062015504</v>
      </c>
      <c r="J127" s="400"/>
      <c r="K127" s="400"/>
      <c r="L127" s="400"/>
      <c r="M127" s="400"/>
      <c r="N127" s="402"/>
      <c r="O127" s="402"/>
      <c r="P127" s="402"/>
      <c r="Q127" s="402"/>
      <c r="R127" s="402"/>
      <c r="S127" s="402"/>
      <c r="T127" s="402"/>
      <c r="U127" s="402"/>
      <c r="V127" s="402"/>
      <c r="W127" s="402"/>
      <c r="X127" s="402"/>
      <c r="Y127" s="402"/>
      <c r="Z127" s="402"/>
      <c r="AA127" s="402"/>
      <c r="AB127" s="402"/>
      <c r="AC127" s="402"/>
      <c r="AD127" s="402"/>
      <c r="AE127" s="402"/>
      <c r="AF127" s="402"/>
      <c r="AG127" s="402"/>
      <c r="AH127" s="402"/>
      <c r="AI127" s="402"/>
      <c r="AJ127" s="433"/>
      <c r="AK127" s="433"/>
    </row>
    <row r="128" spans="1:37" ht="24.75" customHeight="1" thickBot="1">
      <c r="A128" s="417" t="s">
        <v>23</v>
      </c>
      <c r="B128" s="399"/>
      <c r="C128" s="400"/>
      <c r="D128" s="400"/>
      <c r="E128" s="400"/>
      <c r="F128" s="400"/>
      <c r="G128" s="400"/>
      <c r="H128" s="400"/>
      <c r="I128" s="400"/>
      <c r="J128" s="400"/>
      <c r="K128" s="400"/>
      <c r="L128" s="400"/>
      <c r="M128" s="400"/>
      <c r="N128" s="402"/>
      <c r="O128" s="402"/>
      <c r="P128" s="402"/>
      <c r="Q128" s="402"/>
      <c r="R128" s="402"/>
      <c r="S128" s="402"/>
      <c r="T128" s="402"/>
      <c r="U128" s="402"/>
      <c r="V128" s="402"/>
      <c r="W128" s="402"/>
      <c r="X128" s="402"/>
      <c r="Y128" s="402"/>
      <c r="Z128" s="402"/>
      <c r="AA128" s="402"/>
      <c r="AB128" s="402"/>
      <c r="AC128" s="402"/>
      <c r="AD128" s="402"/>
      <c r="AE128" s="402"/>
      <c r="AF128" s="402"/>
      <c r="AG128" s="402"/>
      <c r="AH128" s="402"/>
      <c r="AI128" s="402"/>
      <c r="AJ128" s="433"/>
      <c r="AK128" s="433"/>
    </row>
    <row r="129" spans="1:37" ht="24.75" customHeight="1" thickBot="1">
      <c r="A129" s="417" t="s">
        <v>24</v>
      </c>
      <c r="B129" s="399"/>
      <c r="C129" s="400"/>
      <c r="D129" s="400"/>
      <c r="E129" s="400"/>
      <c r="F129" s="400"/>
      <c r="G129" s="400"/>
      <c r="H129" s="400"/>
      <c r="I129" s="400"/>
      <c r="J129" s="400"/>
      <c r="K129" s="400"/>
      <c r="L129" s="400"/>
      <c r="M129" s="400"/>
      <c r="N129" s="402"/>
      <c r="O129" s="402"/>
      <c r="P129" s="402"/>
      <c r="Q129" s="402"/>
      <c r="R129" s="402"/>
      <c r="S129" s="402"/>
      <c r="T129" s="402"/>
      <c r="U129" s="402"/>
      <c r="V129" s="402"/>
      <c r="W129" s="402"/>
      <c r="X129" s="402"/>
      <c r="Y129" s="402"/>
      <c r="Z129" s="402"/>
      <c r="AA129" s="402"/>
      <c r="AB129" s="402"/>
      <c r="AC129" s="402"/>
      <c r="AD129" s="402"/>
      <c r="AE129" s="402"/>
      <c r="AF129" s="402"/>
      <c r="AG129" s="402"/>
      <c r="AH129" s="402"/>
      <c r="AI129" s="402"/>
      <c r="AJ129" s="433"/>
      <c r="AK129" s="433"/>
    </row>
    <row r="130" spans="1:37" ht="24.75" customHeight="1" thickBot="1">
      <c r="A130" s="417" t="s">
        <v>25</v>
      </c>
      <c r="B130" s="399"/>
      <c r="C130" s="400"/>
      <c r="D130" s="400"/>
      <c r="E130" s="400"/>
      <c r="F130" s="400"/>
      <c r="G130" s="400"/>
      <c r="H130" s="400"/>
      <c r="I130" s="400"/>
      <c r="J130" s="400"/>
      <c r="K130" s="400"/>
      <c r="L130" s="400"/>
      <c r="M130" s="400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402"/>
      <c r="AC130" s="402"/>
      <c r="AD130" s="402"/>
      <c r="AE130" s="402"/>
      <c r="AF130" s="402"/>
      <c r="AG130" s="402"/>
      <c r="AH130" s="402"/>
      <c r="AI130" s="402"/>
      <c r="AJ130" s="433"/>
      <c r="AK130" s="433"/>
    </row>
    <row r="131" spans="1:37" ht="24.75" customHeight="1" thickBot="1">
      <c r="A131" s="417" t="s">
        <v>26</v>
      </c>
      <c r="B131" s="399"/>
      <c r="C131" s="400"/>
      <c r="D131" s="400"/>
      <c r="E131" s="400"/>
      <c r="F131" s="400"/>
      <c r="G131" s="400">
        <v>6250</v>
      </c>
      <c r="H131" s="400">
        <v>6250</v>
      </c>
      <c r="I131" s="434">
        <f>H131/G131*100</f>
        <v>100</v>
      </c>
      <c r="J131" s="400"/>
      <c r="K131" s="400"/>
      <c r="L131" s="400"/>
      <c r="M131" s="400"/>
      <c r="N131" s="402"/>
      <c r="O131" s="402"/>
      <c r="P131" s="402"/>
      <c r="Q131" s="402"/>
      <c r="R131" s="402"/>
      <c r="S131" s="402"/>
      <c r="T131" s="402"/>
      <c r="U131" s="402"/>
      <c r="V131" s="402"/>
      <c r="W131" s="402"/>
      <c r="X131" s="402"/>
      <c r="Y131" s="402"/>
      <c r="Z131" s="402"/>
      <c r="AA131" s="402"/>
      <c r="AB131" s="402"/>
      <c r="AC131" s="402"/>
      <c r="AD131" s="402"/>
      <c r="AE131" s="402"/>
      <c r="AF131" s="402"/>
      <c r="AG131" s="402"/>
      <c r="AH131" s="402"/>
      <c r="AI131" s="402"/>
      <c r="AJ131" s="433"/>
      <c r="AK131" s="433"/>
    </row>
    <row r="132" spans="1:37" ht="24.75" customHeight="1" thickBot="1">
      <c r="A132" s="417" t="s">
        <v>756</v>
      </c>
      <c r="B132" s="399"/>
      <c r="C132" s="400"/>
      <c r="D132" s="400"/>
      <c r="E132" s="400"/>
      <c r="F132" s="400"/>
      <c r="G132" s="400"/>
      <c r="H132" s="400"/>
      <c r="I132" s="400"/>
      <c r="J132" s="400"/>
      <c r="K132" s="400"/>
      <c r="L132" s="400"/>
      <c r="M132" s="400"/>
      <c r="N132" s="402"/>
      <c r="O132" s="402"/>
      <c r="P132" s="402"/>
      <c r="Q132" s="402"/>
      <c r="R132" s="402"/>
      <c r="S132" s="402"/>
      <c r="T132" s="402"/>
      <c r="U132" s="402"/>
      <c r="V132" s="402"/>
      <c r="W132" s="402"/>
      <c r="X132" s="402"/>
      <c r="Y132" s="402"/>
      <c r="Z132" s="402"/>
      <c r="AA132" s="402"/>
      <c r="AB132" s="402"/>
      <c r="AC132" s="402"/>
      <c r="AD132" s="402"/>
      <c r="AE132" s="402"/>
      <c r="AF132" s="402"/>
      <c r="AG132" s="402"/>
      <c r="AH132" s="402"/>
      <c r="AI132" s="402"/>
      <c r="AJ132" s="433"/>
      <c r="AK132" s="433"/>
    </row>
    <row r="133" spans="1:37" ht="24.75" customHeight="1" thickBot="1">
      <c r="A133" s="417" t="s">
        <v>27</v>
      </c>
      <c r="B133" s="399"/>
      <c r="C133" s="400"/>
      <c r="D133" s="400"/>
      <c r="E133" s="400"/>
      <c r="F133" s="400"/>
      <c r="G133" s="400"/>
      <c r="H133" s="400"/>
      <c r="I133" s="400"/>
      <c r="J133" s="400"/>
      <c r="K133" s="400"/>
      <c r="L133" s="400"/>
      <c r="M133" s="400"/>
      <c r="N133" s="402"/>
      <c r="O133" s="402"/>
      <c r="P133" s="402"/>
      <c r="Q133" s="402"/>
      <c r="R133" s="402"/>
      <c r="S133" s="402"/>
      <c r="T133" s="402"/>
      <c r="U133" s="402"/>
      <c r="V133" s="402"/>
      <c r="W133" s="402"/>
      <c r="X133" s="402"/>
      <c r="Y133" s="402"/>
      <c r="Z133" s="402"/>
      <c r="AA133" s="402"/>
      <c r="AB133" s="402"/>
      <c r="AC133" s="402"/>
      <c r="AD133" s="402"/>
      <c r="AE133" s="402"/>
      <c r="AF133" s="402"/>
      <c r="AG133" s="402"/>
      <c r="AH133" s="402"/>
      <c r="AI133" s="402"/>
      <c r="AJ133" s="433"/>
      <c r="AK133" s="433"/>
    </row>
    <row r="134" spans="1:37" ht="24.75" customHeight="1" thickBot="1">
      <c r="A134" s="417" t="s">
        <v>28</v>
      </c>
      <c r="B134" s="399"/>
      <c r="C134" s="400"/>
      <c r="D134" s="400"/>
      <c r="E134" s="400"/>
      <c r="F134" s="400"/>
      <c r="G134" s="400"/>
      <c r="H134" s="400"/>
      <c r="I134" s="400"/>
      <c r="J134" s="400"/>
      <c r="K134" s="400"/>
      <c r="L134" s="400"/>
      <c r="M134" s="400"/>
      <c r="N134" s="402"/>
      <c r="O134" s="402"/>
      <c r="P134" s="402"/>
      <c r="Q134" s="402"/>
      <c r="R134" s="402"/>
      <c r="S134" s="402"/>
      <c r="T134" s="402"/>
      <c r="U134" s="402"/>
      <c r="V134" s="402"/>
      <c r="W134" s="402"/>
      <c r="X134" s="402"/>
      <c r="Y134" s="402"/>
      <c r="Z134" s="402"/>
      <c r="AA134" s="402"/>
      <c r="AB134" s="402"/>
      <c r="AC134" s="402"/>
      <c r="AD134" s="402"/>
      <c r="AE134" s="402"/>
      <c r="AF134" s="402"/>
      <c r="AG134" s="402"/>
      <c r="AH134" s="402"/>
      <c r="AI134" s="402"/>
      <c r="AJ134" s="433"/>
      <c r="AK134" s="433"/>
    </row>
    <row r="135" spans="1:37" ht="24.75" customHeight="1" thickBot="1">
      <c r="A135" s="417" t="s">
        <v>29</v>
      </c>
      <c r="B135" s="399"/>
      <c r="C135" s="400"/>
      <c r="D135" s="400"/>
      <c r="E135" s="400"/>
      <c r="F135" s="400"/>
      <c r="G135" s="400"/>
      <c r="H135" s="400"/>
      <c r="I135" s="400"/>
      <c r="J135" s="400"/>
      <c r="K135" s="400"/>
      <c r="L135" s="400"/>
      <c r="M135" s="400"/>
      <c r="N135" s="402"/>
      <c r="O135" s="402"/>
      <c r="P135" s="402"/>
      <c r="Q135" s="402"/>
      <c r="R135" s="402"/>
      <c r="S135" s="402"/>
      <c r="T135" s="402"/>
      <c r="U135" s="402"/>
      <c r="V135" s="402"/>
      <c r="W135" s="402"/>
      <c r="X135" s="402"/>
      <c r="Y135" s="402"/>
      <c r="Z135" s="402"/>
      <c r="AA135" s="402"/>
      <c r="AB135" s="402"/>
      <c r="AC135" s="402"/>
      <c r="AD135" s="402"/>
      <c r="AE135" s="402"/>
      <c r="AF135" s="402"/>
      <c r="AG135" s="402"/>
      <c r="AH135" s="402"/>
      <c r="AI135" s="402"/>
      <c r="AJ135" s="433"/>
      <c r="AK135" s="433"/>
    </row>
    <row r="136" spans="1:37" ht="24.75" customHeight="1" thickBot="1">
      <c r="A136" s="417" t="s">
        <v>30</v>
      </c>
      <c r="B136" s="399"/>
      <c r="C136" s="400"/>
      <c r="D136" s="400"/>
      <c r="E136" s="400"/>
      <c r="F136" s="400"/>
      <c r="G136" s="400"/>
      <c r="H136" s="400"/>
      <c r="I136" s="400"/>
      <c r="J136" s="400"/>
      <c r="K136" s="400"/>
      <c r="L136" s="400"/>
      <c r="M136" s="400"/>
      <c r="N136" s="402"/>
      <c r="O136" s="402"/>
      <c r="P136" s="402"/>
      <c r="Q136" s="402"/>
      <c r="R136" s="402"/>
      <c r="S136" s="402"/>
      <c r="T136" s="402"/>
      <c r="U136" s="402"/>
      <c r="V136" s="402"/>
      <c r="W136" s="402"/>
      <c r="X136" s="402"/>
      <c r="Y136" s="402"/>
      <c r="Z136" s="402"/>
      <c r="AA136" s="402"/>
      <c r="AB136" s="402"/>
      <c r="AC136" s="402"/>
      <c r="AD136" s="402"/>
      <c r="AE136" s="402"/>
      <c r="AF136" s="402"/>
      <c r="AG136" s="402"/>
      <c r="AH136" s="402"/>
      <c r="AI136" s="402"/>
      <c r="AJ136" s="433"/>
      <c r="AK136" s="433"/>
    </row>
    <row r="137" spans="1:37" ht="24.75" customHeight="1" thickBot="1">
      <c r="A137" s="417" t="s">
        <v>31</v>
      </c>
      <c r="B137" s="399"/>
      <c r="C137" s="400"/>
      <c r="D137" s="400"/>
      <c r="E137" s="400"/>
      <c r="F137" s="400"/>
      <c r="G137" s="400"/>
      <c r="H137" s="400"/>
      <c r="I137" s="400"/>
      <c r="J137" s="400"/>
      <c r="K137" s="400"/>
      <c r="L137" s="400"/>
      <c r="M137" s="400"/>
      <c r="N137" s="402"/>
      <c r="O137" s="402"/>
      <c r="P137" s="402"/>
      <c r="Q137" s="402"/>
      <c r="R137" s="402"/>
      <c r="S137" s="402"/>
      <c r="T137" s="402"/>
      <c r="U137" s="402"/>
      <c r="V137" s="402"/>
      <c r="W137" s="402"/>
      <c r="X137" s="402"/>
      <c r="Y137" s="402"/>
      <c r="Z137" s="402"/>
      <c r="AA137" s="402"/>
      <c r="AB137" s="402"/>
      <c r="AC137" s="402"/>
      <c r="AD137" s="402"/>
      <c r="AE137" s="402"/>
      <c r="AF137" s="402"/>
      <c r="AG137" s="402"/>
      <c r="AH137" s="402"/>
      <c r="AI137" s="402"/>
      <c r="AJ137" s="433"/>
      <c r="AK137" s="433"/>
    </row>
    <row r="138" spans="1:37" ht="24.75" customHeight="1" thickBot="1">
      <c r="A138" s="417" t="s">
        <v>32</v>
      </c>
      <c r="B138" s="399"/>
      <c r="C138" s="400"/>
      <c r="D138" s="400"/>
      <c r="E138" s="400"/>
      <c r="F138" s="400"/>
      <c r="G138" s="400"/>
      <c r="H138" s="400"/>
      <c r="I138" s="400"/>
      <c r="J138" s="400"/>
      <c r="K138" s="400"/>
      <c r="L138" s="400"/>
      <c r="M138" s="400"/>
      <c r="N138" s="402"/>
      <c r="O138" s="402"/>
      <c r="P138" s="402"/>
      <c r="Q138" s="402"/>
      <c r="R138" s="402"/>
      <c r="S138" s="402"/>
      <c r="T138" s="402"/>
      <c r="U138" s="402"/>
      <c r="V138" s="402"/>
      <c r="W138" s="402"/>
      <c r="X138" s="402"/>
      <c r="Y138" s="402"/>
      <c r="Z138" s="402"/>
      <c r="AA138" s="402"/>
      <c r="AB138" s="402"/>
      <c r="AC138" s="402"/>
      <c r="AD138" s="402"/>
      <c r="AE138" s="402"/>
      <c r="AF138" s="402"/>
      <c r="AG138" s="402"/>
      <c r="AH138" s="402"/>
      <c r="AI138" s="402"/>
      <c r="AJ138" s="433"/>
      <c r="AK138" s="433"/>
    </row>
    <row r="139" spans="1:37" ht="30" customHeight="1" thickBot="1">
      <c r="A139" s="417" t="s">
        <v>33</v>
      </c>
      <c r="B139" s="399"/>
      <c r="C139" s="400">
        <v>64412</v>
      </c>
      <c r="D139" s="400"/>
      <c r="E139" s="410"/>
      <c r="F139" s="400"/>
      <c r="G139" s="400"/>
      <c r="H139" s="400"/>
      <c r="I139" s="400"/>
      <c r="J139" s="400"/>
      <c r="K139" s="400"/>
      <c r="L139" s="400"/>
      <c r="M139" s="400"/>
      <c r="N139" s="402"/>
      <c r="O139" s="402"/>
      <c r="P139" s="402"/>
      <c r="Q139" s="402"/>
      <c r="R139" s="402"/>
      <c r="S139" s="402"/>
      <c r="T139" s="402"/>
      <c r="U139" s="402"/>
      <c r="V139" s="402"/>
      <c r="W139" s="402"/>
      <c r="X139" s="402"/>
      <c r="Y139" s="402"/>
      <c r="Z139" s="402"/>
      <c r="AA139" s="402"/>
      <c r="AB139" s="402"/>
      <c r="AC139" s="402"/>
      <c r="AD139" s="402"/>
      <c r="AE139" s="402"/>
      <c r="AF139" s="402"/>
      <c r="AG139" s="402"/>
      <c r="AH139" s="402"/>
      <c r="AI139" s="402"/>
      <c r="AJ139" s="433"/>
      <c r="AK139" s="433"/>
    </row>
    <row r="140" spans="1:37" ht="30" customHeight="1" thickBot="1">
      <c r="A140" s="417" t="s">
        <v>34</v>
      </c>
      <c r="B140" s="399"/>
      <c r="C140" s="400"/>
      <c r="D140" s="400"/>
      <c r="E140" s="410"/>
      <c r="F140" s="400"/>
      <c r="G140" s="400"/>
      <c r="H140" s="400"/>
      <c r="I140" s="400"/>
      <c r="J140" s="400"/>
      <c r="K140" s="400"/>
      <c r="L140" s="400"/>
      <c r="M140" s="400"/>
      <c r="N140" s="402"/>
      <c r="O140" s="402"/>
      <c r="P140" s="402"/>
      <c r="Q140" s="402"/>
      <c r="R140" s="402"/>
      <c r="S140" s="402"/>
      <c r="T140" s="402"/>
      <c r="U140" s="402"/>
      <c r="V140" s="402"/>
      <c r="W140" s="402"/>
      <c r="X140" s="402"/>
      <c r="Y140" s="402"/>
      <c r="Z140" s="402"/>
      <c r="AA140" s="402"/>
      <c r="AB140" s="402"/>
      <c r="AC140" s="402"/>
      <c r="AD140" s="402"/>
      <c r="AE140" s="402"/>
      <c r="AF140" s="402"/>
      <c r="AG140" s="402"/>
      <c r="AH140" s="402"/>
      <c r="AI140" s="402"/>
      <c r="AJ140" s="433"/>
      <c r="AK140" s="433"/>
    </row>
    <row r="141" spans="1:37" ht="30" customHeight="1" thickBot="1">
      <c r="A141" s="417" t="s">
        <v>467</v>
      </c>
      <c r="B141" s="399"/>
      <c r="C141" s="400"/>
      <c r="D141" s="400"/>
      <c r="E141" s="410"/>
      <c r="F141" s="400"/>
      <c r="G141" s="400"/>
      <c r="H141" s="400"/>
      <c r="I141" s="400"/>
      <c r="J141" s="400"/>
      <c r="K141" s="400"/>
      <c r="L141" s="400"/>
      <c r="M141" s="400"/>
      <c r="N141" s="402"/>
      <c r="O141" s="402"/>
      <c r="P141" s="402"/>
      <c r="Q141" s="402"/>
      <c r="R141" s="402"/>
      <c r="S141" s="402"/>
      <c r="T141" s="402"/>
      <c r="U141" s="402"/>
      <c r="V141" s="402"/>
      <c r="W141" s="402"/>
      <c r="X141" s="402"/>
      <c r="Y141" s="402"/>
      <c r="Z141" s="402"/>
      <c r="AA141" s="402"/>
      <c r="AB141" s="402"/>
      <c r="AC141" s="402"/>
      <c r="AD141" s="402"/>
      <c r="AE141" s="402"/>
      <c r="AF141" s="402"/>
      <c r="AG141" s="402"/>
      <c r="AH141" s="402"/>
      <c r="AI141" s="402"/>
      <c r="AJ141" s="433"/>
      <c r="AK141" s="433"/>
    </row>
    <row r="142" spans="1:37" ht="30" customHeight="1" thickBot="1">
      <c r="A142" s="417" t="s">
        <v>468</v>
      </c>
      <c r="B142" s="399"/>
      <c r="C142" s="400"/>
      <c r="D142" s="400"/>
      <c r="E142" s="410"/>
      <c r="F142" s="400"/>
      <c r="G142" s="400"/>
      <c r="H142" s="400"/>
      <c r="I142" s="400"/>
      <c r="J142" s="400"/>
      <c r="K142" s="400"/>
      <c r="L142" s="400"/>
      <c r="M142" s="400"/>
      <c r="N142" s="402"/>
      <c r="O142" s="402"/>
      <c r="P142" s="402"/>
      <c r="Q142" s="402"/>
      <c r="R142" s="402"/>
      <c r="S142" s="402"/>
      <c r="T142" s="402"/>
      <c r="U142" s="402"/>
      <c r="V142" s="402"/>
      <c r="W142" s="402"/>
      <c r="X142" s="402"/>
      <c r="Y142" s="402"/>
      <c r="Z142" s="402"/>
      <c r="AA142" s="402"/>
      <c r="AB142" s="402"/>
      <c r="AC142" s="402"/>
      <c r="AD142" s="402"/>
      <c r="AE142" s="402"/>
      <c r="AF142" s="402"/>
      <c r="AG142" s="402"/>
      <c r="AH142" s="402"/>
      <c r="AI142" s="402"/>
      <c r="AJ142" s="433"/>
      <c r="AK142" s="433"/>
    </row>
    <row r="143" spans="1:37" ht="30" customHeight="1" thickBot="1">
      <c r="A143" s="417" t="s">
        <v>472</v>
      </c>
      <c r="B143" s="399"/>
      <c r="C143" s="400"/>
      <c r="D143" s="400"/>
      <c r="E143" s="410"/>
      <c r="F143" s="400"/>
      <c r="G143" s="400"/>
      <c r="H143" s="400"/>
      <c r="I143" s="400"/>
      <c r="J143" s="400"/>
      <c r="K143" s="400"/>
      <c r="L143" s="400"/>
      <c r="M143" s="400"/>
      <c r="N143" s="402"/>
      <c r="O143" s="402"/>
      <c r="P143" s="402"/>
      <c r="Q143" s="402"/>
      <c r="R143" s="402"/>
      <c r="S143" s="402"/>
      <c r="T143" s="402"/>
      <c r="U143" s="402"/>
      <c r="V143" s="402"/>
      <c r="W143" s="402"/>
      <c r="X143" s="402"/>
      <c r="Y143" s="402"/>
      <c r="Z143" s="402"/>
      <c r="AA143" s="402"/>
      <c r="AB143" s="402"/>
      <c r="AC143" s="402"/>
      <c r="AD143" s="402"/>
      <c r="AE143" s="402"/>
      <c r="AF143" s="402"/>
      <c r="AG143" s="402"/>
      <c r="AH143" s="402"/>
      <c r="AI143" s="402"/>
      <c r="AJ143" s="433"/>
      <c r="AK143" s="433"/>
    </row>
    <row r="144" spans="1:37" ht="30" customHeight="1" thickBot="1">
      <c r="A144" s="417" t="s">
        <v>473</v>
      </c>
      <c r="B144" s="399"/>
      <c r="C144" s="400"/>
      <c r="D144" s="400"/>
      <c r="E144" s="410"/>
      <c r="F144" s="400"/>
      <c r="G144" s="400"/>
      <c r="H144" s="400"/>
      <c r="I144" s="400"/>
      <c r="J144" s="400"/>
      <c r="K144" s="400"/>
      <c r="L144" s="400"/>
      <c r="M144" s="400"/>
      <c r="N144" s="402"/>
      <c r="O144" s="402"/>
      <c r="P144" s="402"/>
      <c r="Q144" s="402"/>
      <c r="R144" s="402"/>
      <c r="S144" s="402"/>
      <c r="T144" s="402"/>
      <c r="U144" s="402"/>
      <c r="V144" s="402"/>
      <c r="W144" s="402"/>
      <c r="X144" s="402"/>
      <c r="Y144" s="402"/>
      <c r="Z144" s="402"/>
      <c r="AA144" s="402"/>
      <c r="AB144" s="402"/>
      <c r="AC144" s="402"/>
      <c r="AD144" s="402"/>
      <c r="AE144" s="402"/>
      <c r="AF144" s="402"/>
      <c r="AG144" s="402"/>
      <c r="AH144" s="402"/>
      <c r="AI144" s="402"/>
      <c r="AJ144" s="433"/>
      <c r="AK144" s="433"/>
    </row>
    <row r="145" spans="1:37" ht="30" customHeight="1" thickBot="1">
      <c r="A145" s="417" t="s">
        <v>474</v>
      </c>
      <c r="B145" s="399"/>
      <c r="C145" s="400"/>
      <c r="D145" s="400"/>
      <c r="E145" s="410"/>
      <c r="F145" s="400"/>
      <c r="G145" s="400"/>
      <c r="H145" s="400"/>
      <c r="I145" s="400"/>
      <c r="J145" s="400"/>
      <c r="K145" s="400"/>
      <c r="L145" s="400"/>
      <c r="M145" s="400"/>
      <c r="N145" s="402"/>
      <c r="O145" s="402"/>
      <c r="P145" s="402"/>
      <c r="Q145" s="402"/>
      <c r="R145" s="402"/>
      <c r="S145" s="402"/>
      <c r="T145" s="402"/>
      <c r="U145" s="402"/>
      <c r="V145" s="402"/>
      <c r="W145" s="402"/>
      <c r="X145" s="402"/>
      <c r="Y145" s="402"/>
      <c r="Z145" s="402"/>
      <c r="AA145" s="402"/>
      <c r="AB145" s="402"/>
      <c r="AC145" s="402"/>
      <c r="AD145" s="402"/>
      <c r="AE145" s="402"/>
      <c r="AF145" s="402"/>
      <c r="AG145" s="402"/>
      <c r="AH145" s="402"/>
      <c r="AI145" s="402"/>
      <c r="AJ145" s="433"/>
      <c r="AK145" s="433"/>
    </row>
    <row r="146" spans="1:37" ht="30" customHeight="1" thickBot="1">
      <c r="A146" s="417" t="s">
        <v>475</v>
      </c>
      <c r="B146" s="399"/>
      <c r="C146" s="400"/>
      <c r="D146" s="400"/>
      <c r="E146" s="410"/>
      <c r="F146" s="400"/>
      <c r="G146" s="400"/>
      <c r="H146" s="400"/>
      <c r="I146" s="400"/>
      <c r="J146" s="400"/>
      <c r="K146" s="400"/>
      <c r="L146" s="400"/>
      <c r="M146" s="400"/>
      <c r="N146" s="402"/>
      <c r="O146" s="402"/>
      <c r="P146" s="402"/>
      <c r="Q146" s="402"/>
      <c r="R146" s="402"/>
      <c r="S146" s="402"/>
      <c r="T146" s="402"/>
      <c r="U146" s="402"/>
      <c r="V146" s="402"/>
      <c r="W146" s="402"/>
      <c r="X146" s="402"/>
      <c r="Y146" s="402"/>
      <c r="Z146" s="402"/>
      <c r="AA146" s="402"/>
      <c r="AB146" s="402"/>
      <c r="AC146" s="402"/>
      <c r="AD146" s="402"/>
      <c r="AE146" s="402"/>
      <c r="AF146" s="402"/>
      <c r="AG146" s="402"/>
      <c r="AH146" s="402"/>
      <c r="AI146" s="402"/>
      <c r="AJ146" s="433"/>
      <c r="AK146" s="433"/>
    </row>
    <row r="147" spans="1:37" ht="30" customHeight="1" thickBot="1">
      <c r="A147" s="417" t="s">
        <v>471</v>
      </c>
      <c r="B147" s="399"/>
      <c r="C147" s="400"/>
      <c r="D147" s="400"/>
      <c r="E147" s="410"/>
      <c r="F147" s="400"/>
      <c r="G147" s="400"/>
      <c r="H147" s="400"/>
      <c r="I147" s="400"/>
      <c r="J147" s="400"/>
      <c r="K147" s="400"/>
      <c r="L147" s="400"/>
      <c r="M147" s="400"/>
      <c r="N147" s="402"/>
      <c r="O147" s="402"/>
      <c r="P147" s="402"/>
      <c r="Q147" s="402"/>
      <c r="R147" s="402"/>
      <c r="S147" s="402"/>
      <c r="T147" s="402"/>
      <c r="U147" s="402"/>
      <c r="V147" s="402"/>
      <c r="W147" s="402"/>
      <c r="X147" s="402"/>
      <c r="Y147" s="402"/>
      <c r="Z147" s="402"/>
      <c r="AA147" s="402"/>
      <c r="AB147" s="402"/>
      <c r="AC147" s="402"/>
      <c r="AD147" s="402"/>
      <c r="AE147" s="402"/>
      <c r="AF147" s="402"/>
      <c r="AG147" s="402"/>
      <c r="AH147" s="402"/>
      <c r="AI147" s="402"/>
      <c r="AJ147" s="433"/>
      <c r="AK147" s="433"/>
    </row>
    <row r="148" spans="1:37" ht="30" customHeight="1" thickBot="1">
      <c r="A148" s="417" t="s">
        <v>470</v>
      </c>
      <c r="B148" s="399"/>
      <c r="C148" s="400"/>
      <c r="D148" s="400"/>
      <c r="E148" s="410"/>
      <c r="F148" s="400"/>
      <c r="G148" s="400"/>
      <c r="H148" s="400"/>
      <c r="I148" s="400"/>
      <c r="J148" s="400"/>
      <c r="K148" s="400"/>
      <c r="L148" s="400"/>
      <c r="M148" s="400"/>
      <c r="N148" s="402"/>
      <c r="O148" s="402"/>
      <c r="P148" s="402"/>
      <c r="Q148" s="402"/>
      <c r="R148" s="402"/>
      <c r="S148" s="402"/>
      <c r="T148" s="402"/>
      <c r="U148" s="402"/>
      <c r="V148" s="402"/>
      <c r="W148" s="402"/>
      <c r="X148" s="402"/>
      <c r="Y148" s="402"/>
      <c r="Z148" s="402"/>
      <c r="AA148" s="402"/>
      <c r="AB148" s="402"/>
      <c r="AC148" s="402"/>
      <c r="AD148" s="402"/>
      <c r="AE148" s="402"/>
      <c r="AF148" s="402"/>
      <c r="AG148" s="402"/>
      <c r="AH148" s="402"/>
      <c r="AI148" s="402"/>
      <c r="AJ148" s="433"/>
      <c r="AK148" s="433"/>
    </row>
    <row r="149" spans="1:37" ht="30" customHeight="1" thickBot="1">
      <c r="A149" s="417" t="s">
        <v>469</v>
      </c>
      <c r="B149" s="399"/>
      <c r="C149" s="400"/>
      <c r="D149" s="400"/>
      <c r="E149" s="410"/>
      <c r="F149" s="400"/>
      <c r="G149" s="400"/>
      <c r="H149" s="400"/>
      <c r="I149" s="400"/>
      <c r="J149" s="400"/>
      <c r="K149" s="400"/>
      <c r="L149" s="400"/>
      <c r="M149" s="400"/>
      <c r="N149" s="402"/>
      <c r="O149" s="402"/>
      <c r="P149" s="402"/>
      <c r="Q149" s="402"/>
      <c r="R149" s="402"/>
      <c r="S149" s="402"/>
      <c r="T149" s="402"/>
      <c r="U149" s="402"/>
      <c r="V149" s="402"/>
      <c r="W149" s="402"/>
      <c r="X149" s="402"/>
      <c r="Y149" s="402"/>
      <c r="Z149" s="402"/>
      <c r="AA149" s="402"/>
      <c r="AB149" s="402"/>
      <c r="AC149" s="402"/>
      <c r="AD149" s="402"/>
      <c r="AE149" s="402"/>
      <c r="AF149" s="402"/>
      <c r="AG149" s="402"/>
      <c r="AH149" s="402"/>
      <c r="AI149" s="402"/>
      <c r="AJ149" s="402"/>
      <c r="AK149" s="433"/>
    </row>
    <row r="150" spans="1:37" ht="30" customHeight="1" thickBot="1">
      <c r="A150" s="417" t="s">
        <v>520</v>
      </c>
      <c r="B150" s="399"/>
      <c r="C150" s="400"/>
      <c r="D150" s="400"/>
      <c r="E150" s="410"/>
      <c r="F150" s="400"/>
      <c r="G150" s="400"/>
      <c r="H150" s="400"/>
      <c r="I150" s="400"/>
      <c r="J150" s="400"/>
      <c r="K150" s="400"/>
      <c r="L150" s="400"/>
      <c r="M150" s="400"/>
      <c r="N150" s="402"/>
      <c r="O150" s="402"/>
      <c r="P150" s="402"/>
      <c r="Q150" s="402"/>
      <c r="R150" s="402"/>
      <c r="S150" s="402"/>
      <c r="T150" s="402"/>
      <c r="U150" s="402"/>
      <c r="V150" s="402"/>
      <c r="W150" s="402"/>
      <c r="X150" s="402"/>
      <c r="Y150" s="402"/>
      <c r="Z150" s="402"/>
      <c r="AA150" s="402"/>
      <c r="AB150" s="402"/>
      <c r="AC150" s="402"/>
      <c r="AD150" s="402"/>
      <c r="AE150" s="402"/>
      <c r="AF150" s="402"/>
      <c r="AG150" s="402"/>
      <c r="AH150" s="402"/>
      <c r="AI150" s="402"/>
      <c r="AJ150" s="402"/>
      <c r="AK150" s="433"/>
    </row>
    <row r="151" spans="1:37" ht="24.75" customHeight="1" thickBot="1">
      <c r="A151" s="423" t="s">
        <v>35</v>
      </c>
      <c r="B151" s="317">
        <f>SUM(B90:B150)</f>
        <v>52442</v>
      </c>
      <c r="C151" s="317">
        <f>SUM(C90:C150)</f>
        <v>117085</v>
      </c>
      <c r="D151" s="317">
        <f>SUM(D90:D150)</f>
        <v>231</v>
      </c>
      <c r="E151" s="318">
        <f>D151/C151*100</f>
        <v>0.19729256523038818</v>
      </c>
      <c r="F151" s="317">
        <f>SUM(F90:F150)</f>
        <v>2500</v>
      </c>
      <c r="G151" s="317">
        <f>SUM(G90:G150)</f>
        <v>8879</v>
      </c>
      <c r="H151" s="317">
        <f>SUM(H90:H150)</f>
        <v>6378</v>
      </c>
      <c r="I151" s="318">
        <f>H151/G151*100</f>
        <v>71.8324135600856</v>
      </c>
      <c r="J151" s="317">
        <f>SUM(J90:J150)</f>
        <v>20733</v>
      </c>
      <c r="K151" s="317">
        <f>SUM(K90:K150)</f>
        <v>20733</v>
      </c>
      <c r="L151" s="317">
        <f>SUM(L90:L150)</f>
        <v>20733</v>
      </c>
      <c r="M151" s="318">
        <f>L151/K151*100</f>
        <v>100</v>
      </c>
      <c r="N151" s="317"/>
      <c r="O151" s="317">
        <f>SUM(O90:O150)</f>
        <v>3000</v>
      </c>
      <c r="P151" s="317">
        <f>SUM(P90:P150)</f>
        <v>3000</v>
      </c>
      <c r="Q151" s="318">
        <f>P151/O151*100</f>
        <v>100</v>
      </c>
      <c r="R151" s="317">
        <f>SUM(R90:R150)</f>
        <v>100000</v>
      </c>
      <c r="S151" s="317">
        <f>SUM(S90:S150)</f>
        <v>136205</v>
      </c>
      <c r="T151" s="317">
        <f>SUM(T90:T150)</f>
        <v>136205</v>
      </c>
      <c r="U151" s="318">
        <f>T151/S151*100</f>
        <v>100</v>
      </c>
      <c r="V151" s="317">
        <f>SUM(V90:V150)</f>
        <v>177939</v>
      </c>
      <c r="W151" s="317">
        <f>SUM(W90:W150)</f>
        <v>242249</v>
      </c>
      <c r="X151" s="317">
        <f>SUM(X90:X150)</f>
        <v>242175</v>
      </c>
      <c r="Y151" s="318">
        <f>X151/W151*100</f>
        <v>99.96945291827831</v>
      </c>
      <c r="Z151" s="317">
        <f>SUM(Z90:Z150)</f>
        <v>115798</v>
      </c>
      <c r="AA151" s="317">
        <f>SUM(AA90:AA150)</f>
        <v>109398</v>
      </c>
      <c r="AB151" s="317">
        <f>SUM(AB90:AB149)</f>
        <v>109396</v>
      </c>
      <c r="AC151" s="318">
        <f>AB151/AA151*100</f>
        <v>99.99817181301303</v>
      </c>
      <c r="AD151" s="317"/>
      <c r="AE151" s="317"/>
      <c r="AF151" s="317"/>
      <c r="AG151" s="317"/>
      <c r="AH151" s="317"/>
      <c r="AI151" s="317"/>
      <c r="AJ151" s="317"/>
      <c r="AK151" s="433"/>
    </row>
    <row r="152" spans="1:37" ht="24.75" customHeight="1" thickBot="1">
      <c r="A152" s="416" t="s">
        <v>36</v>
      </c>
      <c r="B152" s="399"/>
      <c r="C152" s="400"/>
      <c r="D152" s="400"/>
      <c r="E152" s="318"/>
      <c r="F152" s="400"/>
      <c r="G152" s="400"/>
      <c r="H152" s="400"/>
      <c r="I152" s="318"/>
      <c r="J152" s="400"/>
      <c r="K152" s="400"/>
      <c r="L152" s="400"/>
      <c r="M152" s="318"/>
      <c r="N152" s="402"/>
      <c r="O152" s="402"/>
      <c r="P152" s="402"/>
      <c r="Q152" s="317"/>
      <c r="R152" s="402"/>
      <c r="S152" s="402"/>
      <c r="T152" s="402"/>
      <c r="U152" s="318"/>
      <c r="V152" s="402"/>
      <c r="W152" s="402"/>
      <c r="X152" s="402"/>
      <c r="Y152" s="318"/>
      <c r="Z152" s="402"/>
      <c r="AA152" s="402"/>
      <c r="AB152" s="402"/>
      <c r="AC152" s="318"/>
      <c r="AD152" s="402">
        <v>2295141</v>
      </c>
      <c r="AE152" s="402">
        <v>2282285</v>
      </c>
      <c r="AF152" s="402">
        <v>2282285</v>
      </c>
      <c r="AG152" s="401">
        <f>AF152/AE152*100</f>
        <v>100</v>
      </c>
      <c r="AH152" s="402">
        <v>120776</v>
      </c>
      <c r="AI152" s="402">
        <v>58164</v>
      </c>
      <c r="AJ152" s="402">
        <v>58164</v>
      </c>
      <c r="AK152" s="436">
        <f>AJ152/AI152*100</f>
        <v>100</v>
      </c>
    </row>
    <row r="153" spans="1:37" ht="24.75" customHeight="1" thickBot="1">
      <c r="A153" s="426" t="s">
        <v>37</v>
      </c>
      <c r="B153" s="317">
        <f>SUM(B151:B152)</f>
        <v>52442</v>
      </c>
      <c r="C153" s="317">
        <f>SUM(C151:C152)</f>
        <v>117085</v>
      </c>
      <c r="D153" s="317">
        <f>SUM(D151:D152)</f>
        <v>231</v>
      </c>
      <c r="E153" s="318">
        <f>D153/C153*100</f>
        <v>0.19729256523038818</v>
      </c>
      <c r="F153" s="317">
        <f>SUM(F151:F152)</f>
        <v>2500</v>
      </c>
      <c r="G153" s="317">
        <f>SUM(G151:G152)</f>
        <v>8879</v>
      </c>
      <c r="H153" s="317">
        <f>SUM(H151:H152)</f>
        <v>6378</v>
      </c>
      <c r="I153" s="318">
        <f>H153/G153*100</f>
        <v>71.8324135600856</v>
      </c>
      <c r="J153" s="317">
        <f>SUM(J151:J152)</f>
        <v>20733</v>
      </c>
      <c r="K153" s="317">
        <f>SUM(K151:K152)</f>
        <v>20733</v>
      </c>
      <c r="L153" s="317">
        <f>SUM(L151:L152)</f>
        <v>20733</v>
      </c>
      <c r="M153" s="318">
        <f>L153/K153*100</f>
        <v>100</v>
      </c>
      <c r="N153" s="317"/>
      <c r="O153" s="317">
        <f>SUM(O151:O152)</f>
        <v>3000</v>
      </c>
      <c r="P153" s="317">
        <f>SUM(P151:P152)</f>
        <v>3000</v>
      </c>
      <c r="Q153" s="318">
        <f>P153/O153*100</f>
        <v>100</v>
      </c>
      <c r="R153" s="317">
        <f>SUM(R151:R152)</f>
        <v>100000</v>
      </c>
      <c r="S153" s="317">
        <f>SUM(S151:S152)</f>
        <v>136205</v>
      </c>
      <c r="T153" s="317">
        <f>SUM(T151:T152)</f>
        <v>136205</v>
      </c>
      <c r="U153" s="318">
        <f>T153/S153*100</f>
        <v>100</v>
      </c>
      <c r="V153" s="317">
        <f>SUM(V151:V152)</f>
        <v>177939</v>
      </c>
      <c r="W153" s="317">
        <f>SUM(W151:W152)</f>
        <v>242249</v>
      </c>
      <c r="X153" s="317">
        <f>SUM(X151:X152)</f>
        <v>242175</v>
      </c>
      <c r="Y153" s="318">
        <f>X153/W153*100</f>
        <v>99.96945291827831</v>
      </c>
      <c r="Z153" s="317">
        <f>SUM(Z151:Z152)</f>
        <v>115798</v>
      </c>
      <c r="AA153" s="317">
        <f>SUM(AA151:AA152)</f>
        <v>109398</v>
      </c>
      <c r="AB153" s="317">
        <f>SUM(AB151:AB152)</f>
        <v>109396</v>
      </c>
      <c r="AC153" s="318">
        <f>AB153/AA153*100</f>
        <v>99.99817181301303</v>
      </c>
      <c r="AD153" s="317">
        <f>SUM(AD151:AD152)</f>
        <v>2295141</v>
      </c>
      <c r="AE153" s="317">
        <f>SUM(AE151:AE152)</f>
        <v>2282285</v>
      </c>
      <c r="AF153" s="317">
        <f>SUM(AF151:AF152)</f>
        <v>2282285</v>
      </c>
      <c r="AG153" s="437">
        <f>AF153/AE153*100</f>
        <v>100</v>
      </c>
      <c r="AH153" s="317">
        <f>SUM(AH151:AH152)</f>
        <v>120776</v>
      </c>
      <c r="AI153" s="317">
        <f>SUM(AI151:AI152)</f>
        <v>58164</v>
      </c>
      <c r="AJ153" s="317">
        <f>SUM(AJ151:AJ152)</f>
        <v>58164</v>
      </c>
      <c r="AK153" s="333">
        <f>AJ153/AI153*100</f>
        <v>100</v>
      </c>
    </row>
  </sheetData>
  <sheetProtection/>
  <mergeCells count="68">
    <mergeCell ref="AD87:AG87"/>
    <mergeCell ref="AE88:AE89"/>
    <mergeCell ref="AF88:AF89"/>
    <mergeCell ref="AC88:AC89"/>
    <mergeCell ref="V86:AC86"/>
    <mergeCell ref="F9:I10"/>
    <mergeCell ref="Z10:AC10"/>
    <mergeCell ref="N9:Q10"/>
    <mergeCell ref="V10:Y10"/>
    <mergeCell ref="AD9:AG9"/>
    <mergeCell ref="B88:E88"/>
    <mergeCell ref="Y88:Y89"/>
    <mergeCell ref="B87:M87"/>
    <mergeCell ref="N86:U86"/>
    <mergeCell ref="S88:S89"/>
    <mergeCell ref="N88:N89"/>
    <mergeCell ref="V88:V89"/>
    <mergeCell ref="T88:T89"/>
    <mergeCell ref="X88:X89"/>
    <mergeCell ref="N87:Q87"/>
    <mergeCell ref="AD8:AK8"/>
    <mergeCell ref="B7:E8"/>
    <mergeCell ref="D9:D11"/>
    <mergeCell ref="E9:E11"/>
    <mergeCell ref="AD10:AD11"/>
    <mergeCell ref="AH9:AK10"/>
    <mergeCell ref="AG10:AG11"/>
    <mergeCell ref="AF10:AF11"/>
    <mergeCell ref="F8:AC8"/>
    <mergeCell ref="A4:AK4"/>
    <mergeCell ref="A7:A11"/>
    <mergeCell ref="R10:U10"/>
    <mergeCell ref="B9:B11"/>
    <mergeCell ref="C9:C11"/>
    <mergeCell ref="AE10:AE11"/>
    <mergeCell ref="A6:AK6"/>
    <mergeCell ref="F7:AK7"/>
    <mergeCell ref="J9:M10"/>
    <mergeCell ref="R9:AC9"/>
    <mergeCell ref="AI88:AI89"/>
    <mergeCell ref="Z88:Z89"/>
    <mergeCell ref="AA88:AA89"/>
    <mergeCell ref="F88:I88"/>
    <mergeCell ref="J88:M88"/>
    <mergeCell ref="O88:O89"/>
    <mergeCell ref="U88:U89"/>
    <mergeCell ref="P88:P89"/>
    <mergeCell ref="Q88:Q89"/>
    <mergeCell ref="R88:R89"/>
    <mergeCell ref="AD86:AK86"/>
    <mergeCell ref="W88:W89"/>
    <mergeCell ref="R87:U87"/>
    <mergeCell ref="V87:Y87"/>
    <mergeCell ref="AG88:AG89"/>
    <mergeCell ref="AD88:AD89"/>
    <mergeCell ref="AJ88:AJ89"/>
    <mergeCell ref="AB88:AB89"/>
    <mergeCell ref="AH88:AH89"/>
    <mergeCell ref="A5:AK5"/>
    <mergeCell ref="A83:AK83"/>
    <mergeCell ref="B86:M86"/>
    <mergeCell ref="B85:AK85"/>
    <mergeCell ref="AJ84:AK84"/>
    <mergeCell ref="A82:AK82"/>
    <mergeCell ref="A85:A89"/>
    <mergeCell ref="Z87:AC87"/>
    <mergeCell ref="AH87:AK87"/>
    <mergeCell ref="AK88:AK89"/>
  </mergeCells>
  <printOptions horizontalCentered="1" verticalCentered="1"/>
  <pageMargins left="0.1968503937007874" right="0.1968503937007874" top="0.1968503937007874" bottom="0.1968503937007874" header="0.03937007874015748" footer="0.03937007874015748"/>
  <pageSetup fitToHeight="1" fitToWidth="1" horizontalDpi="600" verticalDpi="600" orientation="landscape" paperSize="9" scale="30" r:id="rId1"/>
  <rowBreaks count="1" manualBreakCount="1">
    <brk id="7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5" width="10.421875" style="157" customWidth="1"/>
    <col min="6" max="6" width="0.42578125" style="157" customWidth="1"/>
    <col min="7" max="8" width="12.140625" style="157" customWidth="1"/>
    <col min="9" max="9" width="4.28125" style="157" customWidth="1"/>
    <col min="10" max="11" width="10.421875" style="157" customWidth="1"/>
    <col min="12" max="12" width="3.7109375" style="157" customWidth="1"/>
    <col min="13" max="13" width="13.421875" style="157" customWidth="1"/>
    <col min="14" max="14" width="13.28125" style="157" customWidth="1"/>
    <col min="15" max="16384" width="10.421875" style="157" customWidth="1"/>
  </cols>
  <sheetData>
    <row r="1" spans="1:14" ht="12.75">
      <c r="A1" s="438" t="s">
        <v>774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4"/>
      <c r="M1" s="160"/>
      <c r="N1" s="160"/>
    </row>
    <row r="2" spans="1:14" ht="12.75">
      <c r="A2" s="438"/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4"/>
      <c r="M2" s="160"/>
      <c r="N2" s="160"/>
    </row>
    <row r="3" spans="1:14" ht="12.75">
      <c r="A3" s="438"/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4"/>
      <c r="M3" s="160"/>
      <c r="N3" s="160"/>
    </row>
    <row r="4" spans="1:14" ht="12.75">
      <c r="A4" s="438"/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4"/>
      <c r="M4" s="160"/>
      <c r="N4" s="160"/>
    </row>
    <row r="5" spans="1:14" s="215" customFormat="1" ht="27" customHeight="1">
      <c r="A5" s="827" t="s">
        <v>55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485"/>
      <c r="N5" s="485"/>
    </row>
    <row r="6" spans="1:14" s="215" customFormat="1" ht="27" customHeight="1">
      <c r="A6" s="827"/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485"/>
      <c r="N6" s="485"/>
    </row>
    <row r="7" spans="1:14" s="215" customFormat="1" ht="27" customHeight="1">
      <c r="A7" s="827"/>
      <c r="B7" s="827"/>
      <c r="C7" s="827"/>
      <c r="D7" s="827"/>
      <c r="E7" s="827"/>
      <c r="F7" s="827"/>
      <c r="G7" s="827"/>
      <c r="H7" s="827"/>
      <c r="I7" s="827"/>
      <c r="J7" s="827"/>
      <c r="K7" s="827"/>
      <c r="L7" s="827"/>
      <c r="M7" s="485"/>
      <c r="N7" s="485"/>
    </row>
    <row r="8" spans="1:14" ht="15.75">
      <c r="A8" s="396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160"/>
      <c r="N8" s="160"/>
    </row>
    <row r="9" spans="1:14" ht="13.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60"/>
      <c r="N9" s="160"/>
    </row>
    <row r="10" spans="1:14" ht="12.7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  <row r="11" spans="1:14" ht="12.75">
      <c r="A11" s="886" t="s">
        <v>44</v>
      </c>
      <c r="B11" s="886"/>
      <c r="C11" s="886"/>
      <c r="D11" s="886"/>
      <c r="E11" s="886"/>
      <c r="F11" s="886"/>
      <c r="G11" s="886"/>
      <c r="H11" s="886"/>
      <c r="I11" s="886"/>
      <c r="J11" s="886"/>
      <c r="K11" s="886"/>
      <c r="L11" s="886"/>
      <c r="M11" s="886"/>
      <c r="N11" s="886"/>
    </row>
    <row r="12" spans="1:14" ht="15.75" customHeight="1">
      <c r="A12" s="906" t="s">
        <v>614</v>
      </c>
      <c r="B12" s="906"/>
      <c r="C12" s="906"/>
      <c r="D12" s="906"/>
      <c r="E12" s="906"/>
      <c r="F12" s="906"/>
      <c r="G12" s="895" t="s">
        <v>635</v>
      </c>
      <c r="H12" s="896"/>
      <c r="I12" s="897"/>
      <c r="J12" s="895" t="s">
        <v>45</v>
      </c>
      <c r="K12" s="896"/>
      <c r="L12" s="897"/>
      <c r="M12" s="892" t="s">
        <v>72</v>
      </c>
      <c r="N12" s="892" t="s">
        <v>696</v>
      </c>
    </row>
    <row r="13" spans="1:14" ht="12.75" customHeight="1">
      <c r="A13" s="906"/>
      <c r="B13" s="906"/>
      <c r="C13" s="906"/>
      <c r="D13" s="906"/>
      <c r="E13" s="906"/>
      <c r="F13" s="906"/>
      <c r="G13" s="898"/>
      <c r="H13" s="899"/>
      <c r="I13" s="900"/>
      <c r="J13" s="898"/>
      <c r="K13" s="899"/>
      <c r="L13" s="900"/>
      <c r="M13" s="893"/>
      <c r="N13" s="893"/>
    </row>
    <row r="14" spans="1:14" ht="12.75" customHeight="1">
      <c r="A14" s="906"/>
      <c r="B14" s="906"/>
      <c r="C14" s="906"/>
      <c r="D14" s="906"/>
      <c r="E14" s="906"/>
      <c r="F14" s="906"/>
      <c r="G14" s="898"/>
      <c r="H14" s="899"/>
      <c r="I14" s="900"/>
      <c r="J14" s="898"/>
      <c r="K14" s="899"/>
      <c r="L14" s="900"/>
      <c r="M14" s="893"/>
      <c r="N14" s="893"/>
    </row>
    <row r="15" spans="1:14" ht="12.75" customHeight="1">
      <c r="A15" s="906"/>
      <c r="B15" s="906"/>
      <c r="C15" s="906"/>
      <c r="D15" s="906"/>
      <c r="E15" s="906"/>
      <c r="F15" s="906"/>
      <c r="G15" s="901"/>
      <c r="H15" s="902"/>
      <c r="I15" s="903"/>
      <c r="J15" s="901"/>
      <c r="K15" s="902"/>
      <c r="L15" s="903"/>
      <c r="M15" s="894"/>
      <c r="N15" s="894"/>
    </row>
    <row r="16" spans="1:14" ht="15.75">
      <c r="A16" s="910" t="s">
        <v>46</v>
      </c>
      <c r="B16" s="910"/>
      <c r="C16" s="910"/>
      <c r="D16" s="910"/>
      <c r="E16" s="910"/>
      <c r="F16" s="910"/>
      <c r="G16" s="907"/>
      <c r="H16" s="908"/>
      <c r="I16" s="909"/>
      <c r="J16" s="874"/>
      <c r="K16" s="875"/>
      <c r="L16" s="876"/>
      <c r="M16" s="911"/>
      <c r="N16" s="486"/>
    </row>
    <row r="17" spans="1:14" ht="12.75" customHeight="1">
      <c r="A17" s="877" t="s">
        <v>47</v>
      </c>
      <c r="B17" s="878"/>
      <c r="C17" s="878"/>
      <c r="D17" s="878"/>
      <c r="E17" s="878"/>
      <c r="F17" s="879"/>
      <c r="G17" s="883">
        <v>104313</v>
      </c>
      <c r="H17" s="884"/>
      <c r="I17" s="885"/>
      <c r="J17" s="883">
        <v>429159</v>
      </c>
      <c r="K17" s="884"/>
      <c r="L17" s="885"/>
      <c r="M17" s="911"/>
      <c r="N17" s="904"/>
    </row>
    <row r="18" spans="1:14" ht="12.75" customHeight="1">
      <c r="A18" s="880"/>
      <c r="B18" s="881"/>
      <c r="C18" s="881"/>
      <c r="D18" s="881"/>
      <c r="E18" s="881"/>
      <c r="F18" s="882"/>
      <c r="G18" s="883"/>
      <c r="H18" s="884"/>
      <c r="I18" s="885"/>
      <c r="J18" s="883"/>
      <c r="K18" s="884"/>
      <c r="L18" s="885"/>
      <c r="M18" s="911"/>
      <c r="N18" s="905"/>
    </row>
    <row r="19" spans="1:14" ht="15.75" customHeight="1">
      <c r="A19" s="889" t="s">
        <v>48</v>
      </c>
      <c r="B19" s="890"/>
      <c r="C19" s="890"/>
      <c r="D19" s="890"/>
      <c r="E19" s="890"/>
      <c r="F19" s="891"/>
      <c r="G19" s="874"/>
      <c r="H19" s="875"/>
      <c r="I19" s="876"/>
      <c r="J19" s="874"/>
      <c r="K19" s="875"/>
      <c r="L19" s="876"/>
      <c r="M19" s="487"/>
      <c r="N19" s="487"/>
    </row>
    <row r="20" spans="1:15" ht="15.75">
      <c r="A20" s="887" t="s">
        <v>585</v>
      </c>
      <c r="B20" s="887"/>
      <c r="C20" s="887"/>
      <c r="D20" s="887"/>
      <c r="E20" s="887"/>
      <c r="F20" s="887"/>
      <c r="G20" s="888">
        <f>G17+G19</f>
        <v>104313</v>
      </c>
      <c r="H20" s="888"/>
      <c r="I20" s="888"/>
      <c r="J20" s="888">
        <f>J17+J19</f>
        <v>429159</v>
      </c>
      <c r="K20" s="888"/>
      <c r="L20" s="888"/>
      <c r="M20" s="439"/>
      <c r="N20" s="440"/>
      <c r="O20" s="441"/>
    </row>
    <row r="26" ht="12.75">
      <c r="N26" s="442"/>
    </row>
  </sheetData>
  <sheetProtection/>
  <mergeCells count="21">
    <mergeCell ref="M16:M18"/>
    <mergeCell ref="A19:F19"/>
    <mergeCell ref="M12:M15"/>
    <mergeCell ref="G12:I15"/>
    <mergeCell ref="N12:N15"/>
    <mergeCell ref="N17:N18"/>
    <mergeCell ref="A5:L7"/>
    <mergeCell ref="A12:F15"/>
    <mergeCell ref="J12:L15"/>
    <mergeCell ref="G16:I16"/>
    <mergeCell ref="A16:F16"/>
    <mergeCell ref="G19:I19"/>
    <mergeCell ref="A17:F18"/>
    <mergeCell ref="J16:L16"/>
    <mergeCell ref="G17:I18"/>
    <mergeCell ref="A11:N11"/>
    <mergeCell ref="A20:F20"/>
    <mergeCell ref="J19:L19"/>
    <mergeCell ref="J20:L20"/>
    <mergeCell ref="J17:L18"/>
    <mergeCell ref="G20:I2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28125" style="1" customWidth="1"/>
    <col min="2" max="13" width="10.7109375" style="1" customWidth="1"/>
  </cols>
  <sheetData>
    <row r="1" ht="24.75" customHeight="1">
      <c r="A1" s="4" t="s">
        <v>775</v>
      </c>
    </row>
    <row r="2" spans="1:13" ht="24.75" customHeight="1">
      <c r="A2" s="916" t="s">
        <v>455</v>
      </c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</row>
    <row r="3" spans="1:13" ht="24.75" customHeight="1" thickBot="1">
      <c r="A3" s="455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1:13" ht="24.75" customHeight="1" thickBot="1">
      <c r="A4" s="924" t="s">
        <v>438</v>
      </c>
      <c r="B4" s="920" t="s">
        <v>598</v>
      </c>
      <c r="C4" s="921"/>
      <c r="D4" s="921"/>
      <c r="E4" s="922"/>
      <c r="F4" s="920" t="s">
        <v>439</v>
      </c>
      <c r="G4" s="922"/>
      <c r="H4" s="912" t="s">
        <v>440</v>
      </c>
      <c r="I4" s="913"/>
      <c r="J4" s="929" t="s">
        <v>439</v>
      </c>
      <c r="K4" s="930"/>
      <c r="L4" s="912" t="s">
        <v>441</v>
      </c>
      <c r="M4" s="913"/>
    </row>
    <row r="5" spans="1:13" ht="24.75" customHeight="1" thickBot="1">
      <c r="A5" s="925"/>
      <c r="B5" s="920" t="s">
        <v>442</v>
      </c>
      <c r="C5" s="923"/>
      <c r="D5" s="456" t="s">
        <v>443</v>
      </c>
      <c r="E5" s="456" t="s">
        <v>444</v>
      </c>
      <c r="F5" s="918" t="s">
        <v>440</v>
      </c>
      <c r="G5" s="919"/>
      <c r="H5" s="914"/>
      <c r="I5" s="915"/>
      <c r="J5" s="927" t="s">
        <v>441</v>
      </c>
      <c r="K5" s="928"/>
      <c r="L5" s="914"/>
      <c r="M5" s="915"/>
    </row>
    <row r="6" spans="1:13" ht="39.75" customHeight="1" thickBot="1">
      <c r="A6" s="926"/>
      <c r="B6" s="457" t="s">
        <v>445</v>
      </c>
      <c r="C6" s="458" t="s">
        <v>446</v>
      </c>
      <c r="D6" s="458" t="s">
        <v>447</v>
      </c>
      <c r="E6" s="458" t="s">
        <v>447</v>
      </c>
      <c r="F6" s="459" t="s">
        <v>448</v>
      </c>
      <c r="G6" s="459" t="s">
        <v>446</v>
      </c>
      <c r="H6" s="459" t="s">
        <v>449</v>
      </c>
      <c r="I6" s="459" t="s">
        <v>450</v>
      </c>
      <c r="J6" s="459" t="s">
        <v>448</v>
      </c>
      <c r="K6" s="459" t="s">
        <v>446</v>
      </c>
      <c r="L6" s="459" t="s">
        <v>449</v>
      </c>
      <c r="M6" s="459" t="s">
        <v>450</v>
      </c>
    </row>
    <row r="7" spans="1:13" ht="39.75" customHeight="1" thickBot="1">
      <c r="A7" s="460" t="s">
        <v>456</v>
      </c>
      <c r="B7" s="461"/>
      <c r="C7" s="461"/>
      <c r="D7" s="461"/>
      <c r="E7" s="461"/>
      <c r="F7" s="461"/>
      <c r="G7" s="461"/>
      <c r="H7" s="461"/>
      <c r="I7" s="461"/>
      <c r="J7" s="461"/>
      <c r="K7" s="462"/>
      <c r="L7" s="462"/>
      <c r="M7" s="462"/>
    </row>
    <row r="8" spans="1:13" ht="24.75" customHeight="1" thickBot="1">
      <c r="A8" s="463" t="s">
        <v>604</v>
      </c>
      <c r="B8" s="464">
        <f aca="true" t="shared" si="0" ref="B8:E9">F8+J8</f>
        <v>128</v>
      </c>
      <c r="C8" s="464">
        <f t="shared" si="0"/>
        <v>129</v>
      </c>
      <c r="D8" s="464">
        <f t="shared" si="0"/>
        <v>127</v>
      </c>
      <c r="E8" s="464">
        <f t="shared" si="0"/>
        <v>124</v>
      </c>
      <c r="F8" s="464">
        <v>128</v>
      </c>
      <c r="G8" s="464">
        <v>128</v>
      </c>
      <c r="H8" s="464">
        <v>127</v>
      </c>
      <c r="I8" s="464">
        <v>122</v>
      </c>
      <c r="J8" s="464"/>
      <c r="K8" s="465">
        <v>1</v>
      </c>
      <c r="L8" s="465"/>
      <c r="M8" s="465">
        <v>2</v>
      </c>
    </row>
    <row r="9" spans="1:13" ht="24.75" customHeight="1" thickBot="1">
      <c r="A9" s="463" t="s">
        <v>497</v>
      </c>
      <c r="B9" s="464">
        <f t="shared" si="0"/>
        <v>120</v>
      </c>
      <c r="C9" s="464">
        <f t="shared" si="0"/>
        <v>126</v>
      </c>
      <c r="D9" s="464">
        <f t="shared" si="0"/>
        <v>115</v>
      </c>
      <c r="E9" s="464">
        <f t="shared" si="0"/>
        <v>116</v>
      </c>
      <c r="F9" s="464">
        <v>113</v>
      </c>
      <c r="G9" s="464">
        <v>113</v>
      </c>
      <c r="H9" s="464">
        <v>108</v>
      </c>
      <c r="I9" s="464">
        <v>110</v>
      </c>
      <c r="J9" s="464">
        <v>7</v>
      </c>
      <c r="K9" s="465">
        <v>13</v>
      </c>
      <c r="L9" s="465">
        <v>7</v>
      </c>
      <c r="M9" s="465">
        <v>6</v>
      </c>
    </row>
    <row r="10" spans="1:13" ht="24.75" customHeight="1" thickBot="1">
      <c r="A10" s="463" t="s">
        <v>451</v>
      </c>
      <c r="B10" s="464">
        <f aca="true" t="shared" si="1" ref="B10:D13">F10+J10</f>
        <v>87</v>
      </c>
      <c r="C10" s="464">
        <f t="shared" si="1"/>
        <v>91</v>
      </c>
      <c r="D10" s="464">
        <f t="shared" si="1"/>
        <v>85</v>
      </c>
      <c r="E10" s="464">
        <f aca="true" t="shared" si="2" ref="E10:E18">I10+M10</f>
        <v>86</v>
      </c>
      <c r="F10" s="464">
        <v>85</v>
      </c>
      <c r="G10" s="464">
        <v>85</v>
      </c>
      <c r="H10" s="464">
        <v>83</v>
      </c>
      <c r="I10" s="464">
        <v>83</v>
      </c>
      <c r="J10" s="464">
        <v>2</v>
      </c>
      <c r="K10" s="465">
        <v>6</v>
      </c>
      <c r="L10" s="465">
        <v>2</v>
      </c>
      <c r="M10" s="465">
        <v>3</v>
      </c>
    </row>
    <row r="11" spans="1:13" ht="24.75" customHeight="1" thickBot="1">
      <c r="A11" s="463" t="s">
        <v>351</v>
      </c>
      <c r="B11" s="464">
        <f t="shared" si="1"/>
        <v>21</v>
      </c>
      <c r="C11" s="464">
        <f t="shared" si="1"/>
        <v>21</v>
      </c>
      <c r="D11" s="464">
        <f t="shared" si="1"/>
        <v>19</v>
      </c>
      <c r="E11" s="464">
        <f t="shared" si="2"/>
        <v>16</v>
      </c>
      <c r="F11" s="464">
        <v>13</v>
      </c>
      <c r="G11" s="464">
        <v>15</v>
      </c>
      <c r="H11" s="464">
        <v>12</v>
      </c>
      <c r="I11" s="464">
        <v>10</v>
      </c>
      <c r="J11" s="464">
        <v>8</v>
      </c>
      <c r="K11" s="465">
        <v>6</v>
      </c>
      <c r="L11" s="465">
        <v>7</v>
      </c>
      <c r="M11" s="465">
        <v>6</v>
      </c>
    </row>
    <row r="12" spans="1:13" ht="24.75" customHeight="1" thickBot="1">
      <c r="A12" s="463" t="s">
        <v>496</v>
      </c>
      <c r="B12" s="464">
        <f t="shared" si="1"/>
        <v>27</v>
      </c>
      <c r="C12" s="464">
        <f t="shared" si="1"/>
        <v>38</v>
      </c>
      <c r="D12" s="464">
        <f t="shared" si="1"/>
        <v>26</v>
      </c>
      <c r="E12" s="464">
        <f t="shared" si="2"/>
        <v>33</v>
      </c>
      <c r="F12" s="466">
        <v>26</v>
      </c>
      <c r="G12" s="466">
        <v>26</v>
      </c>
      <c r="H12" s="466">
        <v>25</v>
      </c>
      <c r="I12" s="466">
        <v>26</v>
      </c>
      <c r="J12" s="466">
        <v>1</v>
      </c>
      <c r="K12" s="467">
        <v>12</v>
      </c>
      <c r="L12" s="467">
        <v>1</v>
      </c>
      <c r="M12" s="467">
        <v>7</v>
      </c>
    </row>
    <row r="13" spans="1:13" ht="24.75" customHeight="1" thickBot="1">
      <c r="A13" s="463" t="s">
        <v>578</v>
      </c>
      <c r="B13" s="464">
        <f t="shared" si="1"/>
        <v>44</v>
      </c>
      <c r="C13" s="464">
        <f t="shared" si="1"/>
        <v>331</v>
      </c>
      <c r="D13" s="464">
        <f t="shared" si="1"/>
        <v>85</v>
      </c>
      <c r="E13" s="464">
        <f t="shared" si="2"/>
        <v>254</v>
      </c>
      <c r="F13" s="464">
        <v>42</v>
      </c>
      <c r="G13" s="464">
        <v>297</v>
      </c>
      <c r="H13" s="464">
        <v>64</v>
      </c>
      <c r="I13" s="464">
        <v>222</v>
      </c>
      <c r="J13" s="464">
        <v>2</v>
      </c>
      <c r="K13" s="465">
        <v>34</v>
      </c>
      <c r="L13" s="465">
        <v>21</v>
      </c>
      <c r="M13" s="465">
        <v>32</v>
      </c>
    </row>
    <row r="14" spans="1:13" ht="42" customHeight="1" thickBot="1">
      <c r="A14" s="468" t="s">
        <v>457</v>
      </c>
      <c r="B14" s="469">
        <f>F14+J14</f>
        <v>427</v>
      </c>
      <c r="C14" s="469">
        <f aca="true" t="shared" si="3" ref="C14:D18">G14+K14</f>
        <v>736</v>
      </c>
      <c r="D14" s="469">
        <f t="shared" si="3"/>
        <v>457</v>
      </c>
      <c r="E14" s="469">
        <f t="shared" si="2"/>
        <v>629</v>
      </c>
      <c r="F14" s="469">
        <f>SUM(F8:F13)</f>
        <v>407</v>
      </c>
      <c r="G14" s="469">
        <f>SUM(G8:G13)</f>
        <v>664</v>
      </c>
      <c r="H14" s="469">
        <f aca="true" t="shared" si="4" ref="H14:M14">SUM(H8:H13)</f>
        <v>419</v>
      </c>
      <c r="I14" s="469">
        <f t="shared" si="4"/>
        <v>573</v>
      </c>
      <c r="J14" s="469">
        <f t="shared" si="4"/>
        <v>20</v>
      </c>
      <c r="K14" s="469">
        <f t="shared" si="4"/>
        <v>72</v>
      </c>
      <c r="L14" s="469">
        <f t="shared" si="4"/>
        <v>38</v>
      </c>
      <c r="M14" s="469">
        <f t="shared" si="4"/>
        <v>56</v>
      </c>
    </row>
    <row r="15" spans="1:13" ht="24.75" customHeight="1" thickBot="1">
      <c r="A15" s="468" t="s">
        <v>106</v>
      </c>
      <c r="B15" s="469">
        <f>F15+J15</f>
        <v>90</v>
      </c>
      <c r="C15" s="469">
        <f t="shared" si="3"/>
        <v>89</v>
      </c>
      <c r="D15" s="469">
        <f t="shared" si="3"/>
        <v>80</v>
      </c>
      <c r="E15" s="469">
        <f t="shared" si="2"/>
        <v>91</v>
      </c>
      <c r="F15" s="469">
        <v>90</v>
      </c>
      <c r="G15" s="469">
        <v>89</v>
      </c>
      <c r="H15" s="469">
        <v>80</v>
      </c>
      <c r="I15" s="469">
        <v>85</v>
      </c>
      <c r="J15" s="469"/>
      <c r="K15" s="470"/>
      <c r="L15" s="470"/>
      <c r="M15" s="470">
        <v>6</v>
      </c>
    </row>
    <row r="16" spans="1:13" ht="24.75" customHeight="1" thickBot="1">
      <c r="A16" s="468" t="s">
        <v>452</v>
      </c>
      <c r="B16" s="469">
        <f>F16+J16</f>
        <v>517</v>
      </c>
      <c r="C16" s="469">
        <f t="shared" si="3"/>
        <v>825</v>
      </c>
      <c r="D16" s="469">
        <f t="shared" si="3"/>
        <v>537</v>
      </c>
      <c r="E16" s="469">
        <f t="shared" si="2"/>
        <v>720</v>
      </c>
      <c r="F16" s="469">
        <f aca="true" t="shared" si="5" ref="F16:M16">F14+F15</f>
        <v>497</v>
      </c>
      <c r="G16" s="469">
        <f t="shared" si="5"/>
        <v>753</v>
      </c>
      <c r="H16" s="469">
        <f t="shared" si="5"/>
        <v>499</v>
      </c>
      <c r="I16" s="469">
        <f t="shared" si="5"/>
        <v>658</v>
      </c>
      <c r="J16" s="469">
        <f t="shared" si="5"/>
        <v>20</v>
      </c>
      <c r="K16" s="469">
        <f t="shared" si="5"/>
        <v>72</v>
      </c>
      <c r="L16" s="469">
        <f t="shared" si="5"/>
        <v>38</v>
      </c>
      <c r="M16" s="469">
        <f t="shared" si="5"/>
        <v>62</v>
      </c>
    </row>
    <row r="17" spans="1:13" ht="24.75" customHeight="1" thickBot="1">
      <c r="A17" s="468" t="s">
        <v>458</v>
      </c>
      <c r="B17" s="469">
        <f>F17+J17</f>
        <v>601</v>
      </c>
      <c r="C17" s="469">
        <f t="shared" si="3"/>
        <v>601</v>
      </c>
      <c r="D17" s="469">
        <f t="shared" si="3"/>
        <v>595</v>
      </c>
      <c r="E17" s="469">
        <f t="shared" si="2"/>
        <v>536</v>
      </c>
      <c r="F17" s="469">
        <v>598</v>
      </c>
      <c r="G17" s="469">
        <v>598</v>
      </c>
      <c r="H17" s="469">
        <v>570</v>
      </c>
      <c r="I17" s="469">
        <v>524</v>
      </c>
      <c r="J17" s="469">
        <v>3</v>
      </c>
      <c r="K17" s="470">
        <v>3</v>
      </c>
      <c r="L17" s="470">
        <v>25</v>
      </c>
      <c r="M17" s="470">
        <v>12</v>
      </c>
    </row>
    <row r="18" spans="1:13" ht="24.75" customHeight="1" thickBot="1">
      <c r="A18" s="468" t="s">
        <v>453</v>
      </c>
      <c r="B18" s="469">
        <f>F18+J18</f>
        <v>1118</v>
      </c>
      <c r="C18" s="469">
        <f t="shared" si="3"/>
        <v>1426</v>
      </c>
      <c r="D18" s="469">
        <f t="shared" si="3"/>
        <v>1132</v>
      </c>
      <c r="E18" s="469">
        <f t="shared" si="2"/>
        <v>1256</v>
      </c>
      <c r="F18" s="469">
        <f aca="true" t="shared" si="6" ref="F18:M18">F16+F17</f>
        <v>1095</v>
      </c>
      <c r="G18" s="469">
        <f t="shared" si="6"/>
        <v>1351</v>
      </c>
      <c r="H18" s="469">
        <f t="shared" si="6"/>
        <v>1069</v>
      </c>
      <c r="I18" s="469">
        <f t="shared" si="6"/>
        <v>1182</v>
      </c>
      <c r="J18" s="469">
        <f t="shared" si="6"/>
        <v>23</v>
      </c>
      <c r="K18" s="469">
        <f t="shared" si="6"/>
        <v>75</v>
      </c>
      <c r="L18" s="469">
        <f t="shared" si="6"/>
        <v>63</v>
      </c>
      <c r="M18" s="469">
        <f t="shared" si="6"/>
        <v>74</v>
      </c>
    </row>
    <row r="19" spans="1:13" ht="24.75" customHeight="1">
      <c r="A19" s="471" t="s">
        <v>454</v>
      </c>
      <c r="B19" s="472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</row>
    <row r="20" ht="33.75">
      <c r="A20" s="11" t="s">
        <v>521</v>
      </c>
    </row>
  </sheetData>
  <sheetProtection/>
  <mergeCells count="10">
    <mergeCell ref="L4:M5"/>
    <mergeCell ref="A2:M2"/>
    <mergeCell ref="F5:G5"/>
    <mergeCell ref="B4:E4"/>
    <mergeCell ref="F4:G4"/>
    <mergeCell ref="B5:C5"/>
    <mergeCell ref="A4:A6"/>
    <mergeCell ref="H4:I5"/>
    <mergeCell ref="J5:K5"/>
    <mergeCell ref="J4:K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2.28125" style="0" customWidth="1"/>
    <col min="3" max="3" width="13.140625" style="0" customWidth="1"/>
    <col min="4" max="4" width="12.140625" style="0" customWidth="1"/>
    <col min="5" max="5" width="10.00390625" style="0" customWidth="1"/>
    <col min="6" max="6" width="9.8515625" style="0" customWidth="1"/>
    <col min="7" max="7" width="9.7109375" style="0" customWidth="1"/>
    <col min="8" max="8" width="9.8515625" style="0" customWidth="1"/>
    <col min="9" max="9" width="11.28125" style="0" customWidth="1"/>
    <col min="10" max="11" width="11.57421875" style="0" customWidth="1"/>
  </cols>
  <sheetData>
    <row r="1" ht="18.75">
      <c r="A1" s="571" t="s">
        <v>778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511" t="s">
        <v>776</v>
      </c>
      <c r="B3" s="511"/>
      <c r="C3" s="511"/>
      <c r="D3" s="511"/>
      <c r="E3" s="511"/>
      <c r="F3" s="51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82" customFormat="1" ht="34.5" customHeight="1">
      <c r="A6" s="935" t="s">
        <v>54</v>
      </c>
      <c r="B6" s="935"/>
      <c r="C6" s="935"/>
      <c r="D6" s="935"/>
      <c r="E6" s="935"/>
      <c r="F6" s="935"/>
      <c r="G6" s="935"/>
      <c r="H6" s="935"/>
      <c r="I6" s="935"/>
      <c r="J6" s="935"/>
      <c r="K6" s="935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938" t="s">
        <v>623</v>
      </c>
      <c r="F10" s="938"/>
      <c r="G10" s="938"/>
      <c r="H10" s="938"/>
      <c r="I10" s="938"/>
      <c r="J10" s="938"/>
      <c r="K10" s="938"/>
    </row>
    <row r="11" spans="1:11" ht="24.75" customHeight="1">
      <c r="A11" s="939" t="s">
        <v>613</v>
      </c>
      <c r="B11" s="940" t="s">
        <v>629</v>
      </c>
      <c r="C11" s="940" t="s">
        <v>421</v>
      </c>
      <c r="D11" s="940" t="s">
        <v>480</v>
      </c>
      <c r="E11" s="939" t="s">
        <v>422</v>
      </c>
      <c r="F11" s="939"/>
      <c r="G11" s="939"/>
      <c r="H11" s="939"/>
      <c r="I11" s="939"/>
      <c r="J11" s="939"/>
      <c r="K11" s="939"/>
    </row>
    <row r="12" spans="1:11" ht="49.5" customHeight="1">
      <c r="A12" s="939"/>
      <c r="B12" s="940"/>
      <c r="C12" s="940"/>
      <c r="D12" s="940"/>
      <c r="E12" s="490" t="s">
        <v>624</v>
      </c>
      <c r="F12" s="490" t="s">
        <v>625</v>
      </c>
      <c r="G12" s="490" t="s">
        <v>477</v>
      </c>
      <c r="H12" s="490" t="s">
        <v>478</v>
      </c>
      <c r="I12" s="490" t="s">
        <v>479</v>
      </c>
      <c r="J12" s="490" t="s">
        <v>626</v>
      </c>
      <c r="K12" s="490" t="s">
        <v>627</v>
      </c>
    </row>
    <row r="13" spans="1:11" ht="24.75" customHeight="1">
      <c r="A13" s="936" t="s">
        <v>631</v>
      </c>
      <c r="B13" s="934"/>
      <c r="C13" s="492"/>
      <c r="D13" s="492"/>
      <c r="E13" s="493"/>
      <c r="F13" s="493"/>
      <c r="G13" s="493"/>
      <c r="H13" s="493"/>
      <c r="I13" s="493"/>
      <c r="J13" s="493"/>
      <c r="K13" s="493"/>
    </row>
    <row r="14" spans="1:11" ht="13.5">
      <c r="A14" s="494" t="s">
        <v>491</v>
      </c>
      <c r="B14" s="495"/>
      <c r="C14" s="493"/>
      <c r="D14" s="493"/>
      <c r="E14" s="493"/>
      <c r="F14" s="493"/>
      <c r="G14" s="493"/>
      <c r="H14" s="493"/>
      <c r="I14" s="493"/>
      <c r="J14" s="493"/>
      <c r="K14" s="493"/>
    </row>
    <row r="15" spans="1:11" ht="13.5">
      <c r="A15" s="494" t="s">
        <v>493</v>
      </c>
      <c r="B15" s="495"/>
      <c r="C15" s="493"/>
      <c r="D15" s="493"/>
      <c r="E15" s="493"/>
      <c r="F15" s="493"/>
      <c r="G15" s="493"/>
      <c r="H15" s="493"/>
      <c r="I15" s="493"/>
      <c r="J15" s="493"/>
      <c r="K15" s="493"/>
    </row>
    <row r="16" spans="1:11" ht="12.75">
      <c r="A16" s="496" t="s">
        <v>487</v>
      </c>
      <c r="B16" s="495"/>
      <c r="C16" s="493"/>
      <c r="D16" s="493"/>
      <c r="E16" s="493"/>
      <c r="F16" s="493"/>
      <c r="G16" s="493"/>
      <c r="H16" s="493"/>
      <c r="I16" s="493"/>
      <c r="J16" s="493"/>
      <c r="K16" s="493"/>
    </row>
    <row r="17" spans="1:11" ht="12.75">
      <c r="A17" s="497" t="s">
        <v>488</v>
      </c>
      <c r="B17" s="495" t="s">
        <v>88</v>
      </c>
      <c r="C17" s="493">
        <v>12230</v>
      </c>
      <c r="D17" s="493">
        <f>E17+F17+G17+H17+I17+J17+K17</f>
        <v>5918</v>
      </c>
      <c r="E17" s="493">
        <v>1578</v>
      </c>
      <c r="F17" s="493">
        <v>1578</v>
      </c>
      <c r="G17" s="493">
        <v>1578</v>
      </c>
      <c r="H17" s="493">
        <v>1184</v>
      </c>
      <c r="I17" s="493"/>
      <c r="J17" s="493"/>
      <c r="K17" s="493"/>
    </row>
    <row r="18" spans="1:11" ht="12.75">
      <c r="A18" s="497" t="s">
        <v>489</v>
      </c>
      <c r="B18" s="495" t="s">
        <v>88</v>
      </c>
      <c r="C18" s="493">
        <v>12000</v>
      </c>
      <c r="D18" s="493">
        <f>E18+F18+G18+H18+I18+J18+K18</f>
        <v>5807</v>
      </c>
      <c r="E18" s="493">
        <v>1548</v>
      </c>
      <c r="F18" s="493">
        <v>1548</v>
      </c>
      <c r="G18" s="493">
        <v>1548</v>
      </c>
      <c r="H18" s="493">
        <v>1163</v>
      </c>
      <c r="I18" s="493"/>
      <c r="J18" s="493"/>
      <c r="K18" s="493"/>
    </row>
    <row r="19" spans="1:11" ht="12.75">
      <c r="A19" s="497" t="s">
        <v>490</v>
      </c>
      <c r="B19" s="495" t="s">
        <v>88</v>
      </c>
      <c r="C19" s="493">
        <v>28000</v>
      </c>
      <c r="D19" s="493">
        <f>E19+F19+G19+H19+I19+J19+K19</f>
        <v>13548</v>
      </c>
      <c r="E19" s="493">
        <v>3613</v>
      </c>
      <c r="F19" s="493">
        <v>3613</v>
      </c>
      <c r="G19" s="493">
        <v>3613</v>
      </c>
      <c r="H19" s="493">
        <v>2709</v>
      </c>
      <c r="I19" s="493"/>
      <c r="J19" s="493"/>
      <c r="K19" s="493"/>
    </row>
    <row r="20" spans="1:11" ht="12.75">
      <c r="A20" s="937" t="s">
        <v>494</v>
      </c>
      <c r="B20" s="934"/>
      <c r="C20" s="498">
        <v>52230</v>
      </c>
      <c r="D20" s="493">
        <f>E20+F20+G20+H20+I20+J20+K20</f>
        <v>25273</v>
      </c>
      <c r="E20" s="498">
        <f>SUM(E17:E19)</f>
        <v>6739</v>
      </c>
      <c r="F20" s="498">
        <f>SUM(F17:F19)</f>
        <v>6739</v>
      </c>
      <c r="G20" s="498">
        <f>SUM(G17:G19)</f>
        <v>6739</v>
      </c>
      <c r="H20" s="498">
        <f>SUM(H17:H19)</f>
        <v>5056</v>
      </c>
      <c r="I20" s="498"/>
      <c r="J20" s="498"/>
      <c r="K20" s="498"/>
    </row>
    <row r="21" spans="1:11" ht="13.5">
      <c r="A21" s="933" t="s">
        <v>492</v>
      </c>
      <c r="B21" s="934"/>
      <c r="C21" s="499">
        <f>C20</f>
        <v>52230</v>
      </c>
      <c r="D21" s="499">
        <f>E21+F21+G21+H21+I21+J21+K21</f>
        <v>25273</v>
      </c>
      <c r="E21" s="499">
        <f>E20</f>
        <v>6739</v>
      </c>
      <c r="F21" s="499">
        <f>F20</f>
        <v>6739</v>
      </c>
      <c r="G21" s="499">
        <f>G20</f>
        <v>6739</v>
      </c>
      <c r="H21" s="499">
        <f>H20</f>
        <v>5056</v>
      </c>
      <c r="I21" s="499"/>
      <c r="J21" s="499"/>
      <c r="K21" s="499"/>
    </row>
    <row r="22" spans="1:11" ht="12.75">
      <c r="A22" s="497"/>
      <c r="B22" s="500"/>
      <c r="C22" s="493"/>
      <c r="D22" s="493"/>
      <c r="E22" s="493"/>
      <c r="F22" s="493"/>
      <c r="G22" s="493"/>
      <c r="H22" s="493"/>
      <c r="I22" s="493"/>
      <c r="J22" s="493"/>
      <c r="K22" s="493"/>
    </row>
    <row r="23" spans="1:11" ht="13.5">
      <c r="A23" s="501" t="s">
        <v>415</v>
      </c>
      <c r="B23" s="500"/>
      <c r="C23" s="493"/>
      <c r="D23" s="493"/>
      <c r="E23" s="493"/>
      <c r="F23" s="493"/>
      <c r="G23" s="493"/>
      <c r="H23" s="493"/>
      <c r="I23" s="493"/>
      <c r="J23" s="493"/>
      <c r="K23" s="493"/>
    </row>
    <row r="24" spans="1:11" ht="12.75">
      <c r="A24" s="497" t="s">
        <v>485</v>
      </c>
      <c r="B24" s="500" t="s">
        <v>630</v>
      </c>
      <c r="C24" s="493">
        <v>2550000</v>
      </c>
      <c r="D24" s="493">
        <f>E24+F24+G24+H24+I24+J24+K24</f>
        <v>3814443</v>
      </c>
      <c r="E24" s="493">
        <v>166729</v>
      </c>
      <c r="F24" s="493">
        <v>166729</v>
      </c>
      <c r="G24" s="493">
        <v>166729</v>
      </c>
      <c r="H24" s="493">
        <v>166729</v>
      </c>
      <c r="I24" s="493">
        <v>666918</v>
      </c>
      <c r="J24" s="493">
        <v>1097975</v>
      </c>
      <c r="K24" s="493">
        <v>1382634</v>
      </c>
    </row>
    <row r="25" spans="1:11" ht="12.75">
      <c r="A25" s="502" t="s">
        <v>486</v>
      </c>
      <c r="B25" s="500" t="s">
        <v>630</v>
      </c>
      <c r="C25" s="493">
        <v>1584705</v>
      </c>
      <c r="D25" s="493">
        <f>E25+F25+G25+H25+I25+J25+K25</f>
        <v>2370499</v>
      </c>
      <c r="E25" s="493">
        <v>103615</v>
      </c>
      <c r="F25" s="493">
        <v>103615</v>
      </c>
      <c r="G25" s="493">
        <v>103615</v>
      </c>
      <c r="H25" s="493">
        <v>103615</v>
      </c>
      <c r="I25" s="493">
        <v>414458</v>
      </c>
      <c r="J25" s="493">
        <v>682340</v>
      </c>
      <c r="K25" s="493">
        <v>859241</v>
      </c>
    </row>
    <row r="26" spans="1:11" ht="13.5">
      <c r="A26" s="933" t="s">
        <v>632</v>
      </c>
      <c r="B26" s="934"/>
      <c r="C26" s="499">
        <f>C24+C25</f>
        <v>4134705</v>
      </c>
      <c r="D26" s="499">
        <f>E26+F26+G26+H26+I26+J26+K26</f>
        <v>6184942</v>
      </c>
      <c r="E26" s="499">
        <f>E24+E25</f>
        <v>270344</v>
      </c>
      <c r="F26" s="499">
        <f aca="true" t="shared" si="0" ref="F26:K26">F24+F25</f>
        <v>270344</v>
      </c>
      <c r="G26" s="499">
        <f t="shared" si="0"/>
        <v>270344</v>
      </c>
      <c r="H26" s="499">
        <f t="shared" si="0"/>
        <v>270344</v>
      </c>
      <c r="I26" s="499">
        <f t="shared" si="0"/>
        <v>1081376</v>
      </c>
      <c r="J26" s="499">
        <f t="shared" si="0"/>
        <v>1780315</v>
      </c>
      <c r="K26" s="499">
        <f t="shared" si="0"/>
        <v>2241875</v>
      </c>
    </row>
    <row r="27" spans="1:11" ht="12.75">
      <c r="A27" s="497"/>
      <c r="B27" s="500"/>
      <c r="C27" s="493"/>
      <c r="D27" s="493"/>
      <c r="E27" s="493"/>
      <c r="F27" s="493"/>
      <c r="G27" s="493"/>
      <c r="H27" s="493"/>
      <c r="I27" s="493"/>
      <c r="J27" s="493"/>
      <c r="K27" s="493"/>
    </row>
    <row r="28" spans="1:11" ht="13.5">
      <c r="A28" s="501" t="s">
        <v>628</v>
      </c>
      <c r="B28" s="500"/>
      <c r="C28" s="493"/>
      <c r="D28" s="493"/>
      <c r="E28" s="493"/>
      <c r="F28" s="493"/>
      <c r="G28" s="493"/>
      <c r="H28" s="493"/>
      <c r="I28" s="493"/>
      <c r="J28" s="493"/>
      <c r="K28" s="493"/>
    </row>
    <row r="29" spans="1:11" s="82" customFormat="1" ht="39.75" customHeight="1">
      <c r="A29" s="503" t="s">
        <v>86</v>
      </c>
      <c r="B29" s="504" t="s">
        <v>85</v>
      </c>
      <c r="C29" s="492">
        <v>5360</v>
      </c>
      <c r="D29" s="493">
        <f>E29+F29+G29+H29+I29+J29+K29</f>
        <v>1343</v>
      </c>
      <c r="E29" s="492">
        <v>1227</v>
      </c>
      <c r="F29" s="492">
        <v>116</v>
      </c>
      <c r="G29" s="492"/>
      <c r="H29" s="505"/>
      <c r="I29" s="505"/>
      <c r="J29" s="505"/>
      <c r="K29" s="505"/>
    </row>
    <row r="30" spans="1:12" ht="13.5">
      <c r="A30" s="933" t="s">
        <v>633</v>
      </c>
      <c r="B30" s="934"/>
      <c r="C30" s="499">
        <f>C29</f>
        <v>5360</v>
      </c>
      <c r="D30" s="499">
        <f>E30+F30+G30+H30+I30+J30+K30</f>
        <v>1343</v>
      </c>
      <c r="E30" s="499">
        <f>E29</f>
        <v>1227</v>
      </c>
      <c r="F30" s="499">
        <f>F29</f>
        <v>116</v>
      </c>
      <c r="G30" s="499"/>
      <c r="H30" s="499"/>
      <c r="I30" s="499"/>
      <c r="J30" s="499"/>
      <c r="K30" s="499"/>
      <c r="L30" s="112"/>
    </row>
    <row r="31" spans="1:11" ht="12.75">
      <c r="A31" s="931" t="s">
        <v>423</v>
      </c>
      <c r="B31" s="934"/>
      <c r="C31" s="507">
        <f>C21+C26+C30</f>
        <v>4192295</v>
      </c>
      <c r="D31" s="507">
        <f>E31+F31+G31+H31+I31+J31+K31</f>
        <v>6211558</v>
      </c>
      <c r="E31" s="507">
        <f aca="true" t="shared" si="1" ref="E31:K31">E21+E26+E30</f>
        <v>278310</v>
      </c>
      <c r="F31" s="507">
        <f t="shared" si="1"/>
        <v>277199</v>
      </c>
      <c r="G31" s="507">
        <f t="shared" si="1"/>
        <v>277083</v>
      </c>
      <c r="H31" s="507">
        <f t="shared" si="1"/>
        <v>275400</v>
      </c>
      <c r="I31" s="507">
        <f t="shared" si="1"/>
        <v>1081376</v>
      </c>
      <c r="J31" s="507">
        <f t="shared" si="1"/>
        <v>1780315</v>
      </c>
      <c r="K31" s="507">
        <f t="shared" si="1"/>
        <v>2241875</v>
      </c>
    </row>
    <row r="32" spans="1:11" ht="24.75" customHeight="1">
      <c r="A32" s="936" t="s">
        <v>634</v>
      </c>
      <c r="B32" s="934"/>
      <c r="C32" s="493"/>
      <c r="D32" s="493"/>
      <c r="E32" s="493"/>
      <c r="F32" s="493"/>
      <c r="G32" s="493"/>
      <c r="H32" s="493"/>
      <c r="I32" s="493"/>
      <c r="J32" s="493"/>
      <c r="K32" s="493"/>
    </row>
    <row r="33" spans="1:11" ht="54.75" customHeight="1">
      <c r="A33" s="508" t="s">
        <v>484</v>
      </c>
      <c r="B33" s="500" t="s">
        <v>481</v>
      </c>
      <c r="C33" s="493">
        <v>141664</v>
      </c>
      <c r="D33" s="493">
        <f>E33+F33+G33+H33+I33+J33+K33</f>
        <v>141664</v>
      </c>
      <c r="E33" s="493">
        <v>141664</v>
      </c>
      <c r="F33" s="493"/>
      <c r="G33" s="493"/>
      <c r="H33" s="493"/>
      <c r="I33" s="493"/>
      <c r="J33" s="493"/>
      <c r="K33" s="493"/>
    </row>
    <row r="34" spans="1:11" ht="13.5">
      <c r="A34" s="931" t="s">
        <v>56</v>
      </c>
      <c r="B34" s="934"/>
      <c r="C34" s="507">
        <f>C33</f>
        <v>141664</v>
      </c>
      <c r="D34" s="499">
        <f>E34+F34+G34+H34+I34+J34+K34</f>
        <v>141664</v>
      </c>
      <c r="E34" s="507">
        <f>E33</f>
        <v>141664</v>
      </c>
      <c r="F34" s="507"/>
      <c r="G34" s="507"/>
      <c r="H34" s="507"/>
      <c r="I34" s="507"/>
      <c r="J34" s="507"/>
      <c r="K34" s="507"/>
    </row>
    <row r="35" spans="1:11" ht="12.75">
      <c r="A35" s="931" t="s">
        <v>424</v>
      </c>
      <c r="B35" s="932"/>
      <c r="C35" s="507">
        <f>C31+C34</f>
        <v>4333959</v>
      </c>
      <c r="D35" s="507">
        <f>E35+F35+G35+H35+I35+J35+K35</f>
        <v>6353222</v>
      </c>
      <c r="E35" s="507">
        <f>E31+E34</f>
        <v>419974</v>
      </c>
      <c r="F35" s="507">
        <f aca="true" t="shared" si="2" ref="F35:K35">F31+F34</f>
        <v>277199</v>
      </c>
      <c r="G35" s="507">
        <f t="shared" si="2"/>
        <v>277083</v>
      </c>
      <c r="H35" s="507">
        <f t="shared" si="2"/>
        <v>275400</v>
      </c>
      <c r="I35" s="507">
        <f t="shared" si="2"/>
        <v>1081376</v>
      </c>
      <c r="J35" s="507">
        <f t="shared" si="2"/>
        <v>1780315</v>
      </c>
      <c r="K35" s="507">
        <f t="shared" si="2"/>
        <v>2241875</v>
      </c>
    </row>
    <row r="36" spans="1:11" ht="12.75">
      <c r="A36" s="506"/>
      <c r="B36" s="491"/>
      <c r="C36" s="507"/>
      <c r="D36" s="507"/>
      <c r="E36" s="507"/>
      <c r="F36" s="507"/>
      <c r="G36" s="507"/>
      <c r="H36" s="507"/>
      <c r="I36" s="507"/>
      <c r="J36" s="507"/>
      <c r="K36" s="507"/>
    </row>
    <row r="37" spans="1:11" ht="12.75">
      <c r="A37" s="506" t="s">
        <v>414</v>
      </c>
      <c r="B37" s="491"/>
      <c r="C37" s="507"/>
      <c r="D37" s="507"/>
      <c r="E37" s="507"/>
      <c r="F37" s="507"/>
      <c r="G37" s="507"/>
      <c r="H37" s="507"/>
      <c r="I37" s="507"/>
      <c r="J37" s="507"/>
      <c r="K37" s="507"/>
    </row>
    <row r="38" spans="1:11" ht="12.75">
      <c r="A38" s="509" t="s">
        <v>416</v>
      </c>
      <c r="B38" s="491"/>
      <c r="C38" s="493"/>
      <c r="D38" s="493"/>
      <c r="E38" s="493"/>
      <c r="F38" s="493"/>
      <c r="G38" s="493"/>
      <c r="H38" s="493"/>
      <c r="I38" s="493"/>
      <c r="J38" s="493"/>
      <c r="K38" s="493"/>
    </row>
    <row r="39" spans="1:11" ht="12.75">
      <c r="A39" s="509" t="s">
        <v>418</v>
      </c>
      <c r="B39" s="510" t="s">
        <v>87</v>
      </c>
      <c r="C39" s="493">
        <v>152125</v>
      </c>
      <c r="D39" s="493">
        <f>E39+F39+G39+H39+I39+J39+K39</f>
        <v>152125</v>
      </c>
      <c r="E39" s="493">
        <v>11481</v>
      </c>
      <c r="F39" s="493">
        <v>11481</v>
      </c>
      <c r="G39" s="493">
        <v>11481</v>
      </c>
      <c r="H39" s="493">
        <v>11481</v>
      </c>
      <c r="I39" s="493">
        <v>45925</v>
      </c>
      <c r="J39" s="493">
        <v>57406</v>
      </c>
      <c r="K39" s="493">
        <v>2870</v>
      </c>
    </row>
    <row r="40" spans="1:11" ht="12.75">
      <c r="A40" s="509" t="s">
        <v>419</v>
      </c>
      <c r="B40" s="491"/>
      <c r="C40" s="507"/>
      <c r="D40" s="507"/>
      <c r="E40" s="507"/>
      <c r="F40" s="507"/>
      <c r="G40" s="507"/>
      <c r="H40" s="507"/>
      <c r="I40" s="507"/>
      <c r="J40" s="507"/>
      <c r="K40" s="507"/>
    </row>
    <row r="41" spans="1:11" ht="12.75">
      <c r="A41" s="506" t="s">
        <v>417</v>
      </c>
      <c r="B41" s="491"/>
      <c r="C41" s="507">
        <f>C39</f>
        <v>152125</v>
      </c>
      <c r="D41" s="507">
        <f>E41+F41+G41+H41+I41+J41+K41</f>
        <v>152125</v>
      </c>
      <c r="E41" s="507">
        <f aca="true" t="shared" si="3" ref="E41:K41">E39</f>
        <v>11481</v>
      </c>
      <c r="F41" s="507">
        <f t="shared" si="3"/>
        <v>11481</v>
      </c>
      <c r="G41" s="507">
        <f t="shared" si="3"/>
        <v>11481</v>
      </c>
      <c r="H41" s="507">
        <f t="shared" si="3"/>
        <v>11481</v>
      </c>
      <c r="I41" s="507">
        <f t="shared" si="3"/>
        <v>45925</v>
      </c>
      <c r="J41" s="507">
        <f t="shared" si="3"/>
        <v>57406</v>
      </c>
      <c r="K41" s="507">
        <f t="shared" si="3"/>
        <v>2870</v>
      </c>
    </row>
    <row r="42" spans="1:11" ht="24.75" customHeight="1">
      <c r="A42" s="931" t="s">
        <v>420</v>
      </c>
      <c r="B42" s="932"/>
      <c r="C42" s="507">
        <f>C31+C34+C41</f>
        <v>4486084</v>
      </c>
      <c r="D42" s="507">
        <f>E42+F42+G42+H42+I42+J42+K42</f>
        <v>6493866</v>
      </c>
      <c r="E42" s="507">
        <f>E31+E34</f>
        <v>419974</v>
      </c>
      <c r="F42" s="507">
        <f aca="true" t="shared" si="4" ref="F42:K42">F31+F34+F41</f>
        <v>288680</v>
      </c>
      <c r="G42" s="507">
        <f t="shared" si="4"/>
        <v>288564</v>
      </c>
      <c r="H42" s="507">
        <f t="shared" si="4"/>
        <v>286881</v>
      </c>
      <c r="I42" s="507">
        <f t="shared" si="4"/>
        <v>1127301</v>
      </c>
      <c r="J42" s="507">
        <f t="shared" si="4"/>
        <v>1837721</v>
      </c>
      <c r="K42" s="507">
        <f t="shared" si="4"/>
        <v>2244745</v>
      </c>
    </row>
    <row r="43" spans="1:11" ht="12.75">
      <c r="A43" s="1" t="s">
        <v>482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 t="s">
        <v>483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sheetProtection/>
  <mergeCells count="17">
    <mergeCell ref="A35:B35"/>
    <mergeCell ref="E10:K10"/>
    <mergeCell ref="E11:K11"/>
    <mergeCell ref="A11:A12"/>
    <mergeCell ref="B11:B12"/>
    <mergeCell ref="C11:C12"/>
    <mergeCell ref="D11:D12"/>
    <mergeCell ref="A42:B42"/>
    <mergeCell ref="A30:B30"/>
    <mergeCell ref="A6:K6"/>
    <mergeCell ref="A32:B32"/>
    <mergeCell ref="A34:B34"/>
    <mergeCell ref="A31:B31"/>
    <mergeCell ref="A21:B21"/>
    <mergeCell ref="A26:B26"/>
    <mergeCell ref="A20:B20"/>
    <mergeCell ref="A13:B13"/>
  </mergeCell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0.57421875" style="0" customWidth="1"/>
    <col min="2" max="2" width="25.7109375" style="0" customWidth="1"/>
    <col min="3" max="3" width="18.28125" style="0" customWidth="1"/>
  </cols>
  <sheetData>
    <row r="1" spans="1:3" ht="12.75">
      <c r="A1" s="512" t="s">
        <v>777</v>
      </c>
      <c r="B1" s="512"/>
      <c r="C1" s="512"/>
    </row>
    <row r="8" spans="1:3" s="117" customFormat="1" ht="15">
      <c r="A8" s="941" t="s">
        <v>53</v>
      </c>
      <c r="B8" s="941"/>
      <c r="C8" s="941"/>
    </row>
    <row r="12" ht="24.75" customHeight="1"/>
    <row r="13" spans="1:3" s="82" customFormat="1" ht="49.5" customHeight="1">
      <c r="A13" s="118" t="s">
        <v>57</v>
      </c>
      <c r="B13" s="111" t="s">
        <v>58</v>
      </c>
      <c r="C13" s="111" t="s">
        <v>59</v>
      </c>
    </row>
    <row r="14" spans="1:3" s="3" customFormat="1" ht="39.75" customHeight="1">
      <c r="A14" s="115" t="s">
        <v>105</v>
      </c>
      <c r="B14" s="116">
        <v>952</v>
      </c>
      <c r="C14" s="116">
        <v>17332</v>
      </c>
    </row>
    <row r="15" spans="1:3" ht="39.75" customHeight="1">
      <c r="A15" s="114" t="s">
        <v>615</v>
      </c>
      <c r="B15" s="113">
        <f>B14</f>
        <v>952</v>
      </c>
      <c r="C15" s="113">
        <f>C14</f>
        <v>17332</v>
      </c>
    </row>
  </sheetData>
  <sheetProtection/>
  <mergeCells count="1">
    <mergeCell ref="A8:C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30.00390625" style="0" customWidth="1"/>
    <col min="2" max="7" width="11.7109375" style="0" customWidth="1"/>
    <col min="8" max="8" width="27.57421875" style="0" customWidth="1"/>
    <col min="9" max="14" width="11.7109375" style="0" customWidth="1"/>
  </cols>
  <sheetData>
    <row r="1" spans="1:14" ht="13.5" customHeight="1">
      <c r="A1" s="583" t="s">
        <v>199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</row>
    <row r="2" spans="1:14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0" customHeight="1">
      <c r="A3" s="584" t="s">
        <v>50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</row>
    <row r="4" spans="1:14" ht="13.5" thickBot="1">
      <c r="A4" s="585" t="s">
        <v>616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</row>
    <row r="5" spans="1:14" ht="25.5">
      <c r="A5" s="578" t="s">
        <v>125</v>
      </c>
      <c r="B5" s="26" t="s">
        <v>126</v>
      </c>
      <c r="C5" s="26" t="s">
        <v>110</v>
      </c>
      <c r="D5" s="26" t="s">
        <v>128</v>
      </c>
      <c r="E5" s="26" t="s">
        <v>131</v>
      </c>
      <c r="F5" s="26" t="s">
        <v>132</v>
      </c>
      <c r="G5" s="26" t="s">
        <v>133</v>
      </c>
      <c r="H5" s="578" t="s">
        <v>135</v>
      </c>
      <c r="I5" s="26" t="s">
        <v>126</v>
      </c>
      <c r="J5" s="26" t="s">
        <v>110</v>
      </c>
      <c r="K5" s="26" t="s">
        <v>128</v>
      </c>
      <c r="L5" s="26" t="s">
        <v>131</v>
      </c>
      <c r="M5" s="26" t="s">
        <v>132</v>
      </c>
      <c r="N5" s="26" t="s">
        <v>137</v>
      </c>
    </row>
    <row r="6" spans="1:14" ht="12.75">
      <c r="A6" s="581"/>
      <c r="B6" s="14" t="s">
        <v>127</v>
      </c>
      <c r="C6" s="14" t="s">
        <v>193</v>
      </c>
      <c r="D6" s="14" t="s">
        <v>129</v>
      </c>
      <c r="E6" s="14" t="s">
        <v>127</v>
      </c>
      <c r="F6" s="14" t="s">
        <v>111</v>
      </c>
      <c r="G6" s="14" t="s">
        <v>130</v>
      </c>
      <c r="H6" s="579"/>
      <c r="I6" s="14" t="s">
        <v>127</v>
      </c>
      <c r="J6" s="14" t="s">
        <v>193</v>
      </c>
      <c r="K6" s="14" t="s">
        <v>129</v>
      </c>
      <c r="L6" s="14" t="s">
        <v>127</v>
      </c>
      <c r="M6" s="14" t="s">
        <v>111</v>
      </c>
      <c r="N6" s="14" t="s">
        <v>130</v>
      </c>
    </row>
    <row r="7" spans="1:14" ht="39" thickBot="1">
      <c r="A7" s="582"/>
      <c r="B7" s="15" t="s">
        <v>108</v>
      </c>
      <c r="C7" s="16"/>
      <c r="D7" s="15" t="s">
        <v>107</v>
      </c>
      <c r="E7" s="15" t="s">
        <v>202</v>
      </c>
      <c r="F7" s="15" t="s">
        <v>193</v>
      </c>
      <c r="G7" s="15" t="s">
        <v>134</v>
      </c>
      <c r="H7" s="580"/>
      <c r="I7" s="15" t="s">
        <v>109</v>
      </c>
      <c r="J7" s="16"/>
      <c r="K7" s="15" t="s">
        <v>136</v>
      </c>
      <c r="L7" s="15" t="s">
        <v>203</v>
      </c>
      <c r="M7" s="15" t="s">
        <v>193</v>
      </c>
      <c r="N7" s="15" t="s">
        <v>204</v>
      </c>
    </row>
    <row r="8" spans="1:14" ht="12.75">
      <c r="A8" s="17"/>
      <c r="B8" s="27"/>
      <c r="C8" s="27"/>
      <c r="D8" s="27"/>
      <c r="E8" s="478"/>
      <c r="F8" s="478"/>
      <c r="G8" s="478"/>
      <c r="H8" s="18"/>
      <c r="I8" s="27"/>
      <c r="J8" s="27"/>
      <c r="K8" s="27"/>
      <c r="L8" s="86"/>
      <c r="M8" s="86"/>
      <c r="N8" s="86"/>
    </row>
    <row r="9" spans="1:14" ht="12.75">
      <c r="A9" s="19"/>
      <c r="B9" s="28"/>
      <c r="C9" s="28"/>
      <c r="D9" s="28"/>
      <c r="E9" s="479"/>
      <c r="F9" s="479"/>
      <c r="G9" s="479"/>
      <c r="H9" s="20"/>
      <c r="I9" s="28"/>
      <c r="J9" s="28"/>
      <c r="K9" s="28"/>
      <c r="L9" s="85"/>
      <c r="M9" s="85"/>
      <c r="N9" s="85"/>
    </row>
    <row r="10" spans="1:14" ht="12.75">
      <c r="A10" s="19" t="s">
        <v>138</v>
      </c>
      <c r="B10" s="85">
        <f>B12+B13+B14+B18</f>
        <v>16703573</v>
      </c>
      <c r="C10" s="85"/>
      <c r="D10" s="85">
        <f>D12+D13+D14+D18</f>
        <v>16703573</v>
      </c>
      <c r="E10" s="85">
        <f>E12+E13+E14+E18</f>
        <v>13600926</v>
      </c>
      <c r="F10" s="85"/>
      <c r="G10" s="85">
        <f>G12+G13+G14+G18</f>
        <v>13600926</v>
      </c>
      <c r="H10" s="24" t="s">
        <v>139</v>
      </c>
      <c r="I10" s="85">
        <f>I12+I13+I14</f>
        <v>9616711</v>
      </c>
      <c r="J10" s="85"/>
      <c r="K10" s="85">
        <f>K12+K13+K14</f>
        <v>9616711</v>
      </c>
      <c r="L10" s="85">
        <f>L12+L13+L14</f>
        <v>7599246</v>
      </c>
      <c r="M10" s="85"/>
      <c r="N10" s="85">
        <f>N12+N13+N14</f>
        <v>7599246</v>
      </c>
    </row>
    <row r="11" spans="1:14" ht="12.75">
      <c r="A11" s="19"/>
      <c r="B11" s="85"/>
      <c r="C11" s="85"/>
      <c r="D11" s="85"/>
      <c r="E11" s="479"/>
      <c r="F11" s="479"/>
      <c r="G11" s="479"/>
      <c r="H11" s="20"/>
      <c r="I11" s="85"/>
      <c r="J11" s="85"/>
      <c r="K11" s="85"/>
      <c r="L11" s="479"/>
      <c r="M11" s="479"/>
      <c r="N11" s="479"/>
    </row>
    <row r="12" spans="1:14" ht="12.75">
      <c r="A12" s="17" t="s">
        <v>140</v>
      </c>
      <c r="B12" s="86">
        <v>51284</v>
      </c>
      <c r="C12" s="86"/>
      <c r="D12" s="86">
        <v>51284</v>
      </c>
      <c r="E12" s="479">
        <v>15115</v>
      </c>
      <c r="F12" s="479"/>
      <c r="G12" s="479">
        <v>15115</v>
      </c>
      <c r="H12" s="21" t="s">
        <v>561</v>
      </c>
      <c r="I12" s="86">
        <v>7769365</v>
      </c>
      <c r="J12" s="86"/>
      <c r="K12" s="86">
        <v>7769365</v>
      </c>
      <c r="L12" s="479">
        <v>7462121</v>
      </c>
      <c r="M12" s="479"/>
      <c r="N12" s="479">
        <v>7462121</v>
      </c>
    </row>
    <row r="13" spans="1:14" ht="12.75">
      <c r="A13" s="17" t="s">
        <v>141</v>
      </c>
      <c r="B13" s="86">
        <v>13288386</v>
      </c>
      <c r="C13" s="86"/>
      <c r="D13" s="86">
        <v>13288386</v>
      </c>
      <c r="E13" s="479">
        <v>10158721</v>
      </c>
      <c r="F13" s="479"/>
      <c r="G13" s="479">
        <v>10158721</v>
      </c>
      <c r="H13" s="21" t="s">
        <v>142</v>
      </c>
      <c r="I13" s="86">
        <v>1847346</v>
      </c>
      <c r="J13" s="86"/>
      <c r="K13" s="86">
        <v>1847346</v>
      </c>
      <c r="L13" s="479">
        <v>137125</v>
      </c>
      <c r="M13" s="479"/>
      <c r="N13" s="479">
        <v>137125</v>
      </c>
    </row>
    <row r="14" spans="1:14" ht="12.75">
      <c r="A14" s="17" t="s">
        <v>143</v>
      </c>
      <c r="B14" s="86">
        <v>702598</v>
      </c>
      <c r="C14" s="86"/>
      <c r="D14" s="86">
        <v>702598</v>
      </c>
      <c r="E14" s="479">
        <v>845595</v>
      </c>
      <c r="F14" s="479"/>
      <c r="G14" s="479">
        <v>845595</v>
      </c>
      <c r="H14" s="21" t="s">
        <v>144</v>
      </c>
      <c r="I14" s="86"/>
      <c r="J14" s="86"/>
      <c r="K14" s="86"/>
      <c r="L14" s="479"/>
      <c r="M14" s="479"/>
      <c r="N14" s="479"/>
    </row>
    <row r="15" spans="1:14" ht="12.75">
      <c r="A15" s="17" t="s">
        <v>145</v>
      </c>
      <c r="B15" s="86"/>
      <c r="C15" s="86"/>
      <c r="D15" s="86"/>
      <c r="E15" s="479"/>
      <c r="F15" s="479"/>
      <c r="G15" s="479"/>
      <c r="H15" s="21"/>
      <c r="I15" s="86"/>
      <c r="J15" s="86"/>
      <c r="K15" s="86"/>
      <c r="L15" s="479"/>
      <c r="M15" s="479"/>
      <c r="N15" s="479"/>
    </row>
    <row r="16" spans="1:14" ht="12.75">
      <c r="A16" s="22" t="s">
        <v>194</v>
      </c>
      <c r="B16" s="86"/>
      <c r="C16" s="86"/>
      <c r="D16" s="86"/>
      <c r="E16" s="479"/>
      <c r="F16" s="479"/>
      <c r="G16" s="479"/>
      <c r="H16" s="20" t="s">
        <v>146</v>
      </c>
      <c r="I16" s="85">
        <f>I18+I19</f>
        <v>280362</v>
      </c>
      <c r="J16" s="85"/>
      <c r="K16" s="85">
        <f>K18+K19</f>
        <v>280362</v>
      </c>
      <c r="L16" s="85">
        <f>L18+L19</f>
        <v>540003</v>
      </c>
      <c r="M16" s="85"/>
      <c r="N16" s="85">
        <f>N18+N19</f>
        <v>540003</v>
      </c>
    </row>
    <row r="17" spans="1:14" ht="12.75">
      <c r="A17" s="17" t="s">
        <v>196</v>
      </c>
      <c r="B17" s="86"/>
      <c r="C17" s="86"/>
      <c r="D17" s="86"/>
      <c r="E17" s="479"/>
      <c r="F17" s="479"/>
      <c r="G17" s="479"/>
      <c r="H17" s="20"/>
      <c r="I17" s="85"/>
      <c r="J17" s="86"/>
      <c r="K17" s="85"/>
      <c r="L17" s="479"/>
      <c r="M17" s="479"/>
      <c r="N17" s="479"/>
    </row>
    <row r="18" spans="1:14" ht="12.75">
      <c r="A18" s="17" t="s">
        <v>197</v>
      </c>
      <c r="B18" s="86">
        <v>2661305</v>
      </c>
      <c r="C18" s="86"/>
      <c r="D18" s="86">
        <v>2661305</v>
      </c>
      <c r="E18" s="479">
        <v>2581495</v>
      </c>
      <c r="F18" s="479"/>
      <c r="G18" s="479">
        <v>2581495</v>
      </c>
      <c r="H18" s="21" t="s">
        <v>178</v>
      </c>
      <c r="I18" s="86">
        <v>280362</v>
      </c>
      <c r="J18" s="86"/>
      <c r="K18" s="86">
        <v>280362</v>
      </c>
      <c r="L18" s="479">
        <v>540003</v>
      </c>
      <c r="M18" s="479"/>
      <c r="N18" s="479">
        <v>540003</v>
      </c>
    </row>
    <row r="19" spans="1:14" ht="12.75">
      <c r="A19" s="17"/>
      <c r="B19" s="86"/>
      <c r="C19" s="86"/>
      <c r="D19" s="86"/>
      <c r="E19" s="479"/>
      <c r="F19" s="479"/>
      <c r="G19" s="479"/>
      <c r="H19" s="21" t="s">
        <v>179</v>
      </c>
      <c r="I19" s="86"/>
      <c r="J19" s="86"/>
      <c r="K19" s="86"/>
      <c r="L19" s="479"/>
      <c r="M19" s="479"/>
      <c r="N19" s="479"/>
    </row>
    <row r="20" spans="1:14" ht="12.75">
      <c r="A20" s="22"/>
      <c r="B20" s="86"/>
      <c r="C20" s="86"/>
      <c r="D20" s="86"/>
      <c r="E20" s="479"/>
      <c r="F20" s="479"/>
      <c r="G20" s="479"/>
      <c r="H20" s="21"/>
      <c r="I20" s="86"/>
      <c r="J20" s="86"/>
      <c r="K20" s="86"/>
      <c r="L20" s="479"/>
      <c r="M20" s="479"/>
      <c r="N20" s="479"/>
    </row>
    <row r="21" spans="1:14" ht="12.75">
      <c r="A21" s="22" t="s">
        <v>180</v>
      </c>
      <c r="B21" s="85">
        <f>B23+B24+B25+B26+B28</f>
        <v>671937</v>
      </c>
      <c r="C21" s="85"/>
      <c r="D21" s="85">
        <f>D23+D24+D25+D26+D28</f>
        <v>671937</v>
      </c>
      <c r="E21" s="85">
        <f>E23+E24+E25+E26+E28</f>
        <v>975691</v>
      </c>
      <c r="F21" s="85"/>
      <c r="G21" s="85">
        <f>G23+G24+G25+G26+G28</f>
        <v>975691</v>
      </c>
      <c r="H21" s="20" t="s">
        <v>181</v>
      </c>
      <c r="I21" s="85">
        <f>I24+I26+I28</f>
        <v>7478437</v>
      </c>
      <c r="J21" s="85"/>
      <c r="K21" s="85">
        <f>K24+K26+K28</f>
        <v>7478437</v>
      </c>
      <c r="L21" s="85">
        <f>L24+L26+L28</f>
        <v>6437368</v>
      </c>
      <c r="M21" s="85"/>
      <c r="N21" s="85">
        <f>N24+N26+N28</f>
        <v>6437368</v>
      </c>
    </row>
    <row r="22" spans="1:14" ht="12.75">
      <c r="A22" s="22" t="s">
        <v>182</v>
      </c>
      <c r="B22" s="85"/>
      <c r="C22" s="86"/>
      <c r="D22" s="85"/>
      <c r="E22" s="479"/>
      <c r="F22" s="479"/>
      <c r="G22" s="479"/>
      <c r="H22" s="20"/>
      <c r="I22" s="85"/>
      <c r="J22" s="85"/>
      <c r="K22" s="85"/>
      <c r="L22" s="479"/>
      <c r="M22" s="479"/>
      <c r="N22" s="479"/>
    </row>
    <row r="23" spans="1:14" ht="12.75">
      <c r="A23" s="17" t="s">
        <v>183</v>
      </c>
      <c r="B23" s="86">
        <v>30088</v>
      </c>
      <c r="C23" s="86"/>
      <c r="D23" s="86">
        <v>30088</v>
      </c>
      <c r="E23" s="479">
        <v>6487</v>
      </c>
      <c r="F23" s="479"/>
      <c r="G23" s="479">
        <v>6487</v>
      </c>
      <c r="H23" s="21" t="s">
        <v>184</v>
      </c>
      <c r="I23" s="86"/>
      <c r="J23" s="86"/>
      <c r="K23" s="86"/>
      <c r="L23" s="479"/>
      <c r="M23" s="479"/>
      <c r="N23" s="479"/>
    </row>
    <row r="24" spans="1:14" ht="12.75">
      <c r="A24" s="17" t="s">
        <v>185</v>
      </c>
      <c r="B24" s="86">
        <v>228286</v>
      </c>
      <c r="C24" s="86"/>
      <c r="D24" s="86">
        <v>228286</v>
      </c>
      <c r="E24" s="479">
        <v>273892</v>
      </c>
      <c r="F24" s="479"/>
      <c r="G24" s="479">
        <v>273892</v>
      </c>
      <c r="H24" s="21" t="s">
        <v>198</v>
      </c>
      <c r="I24" s="86">
        <v>6592782</v>
      </c>
      <c r="J24" s="86"/>
      <c r="K24" s="86">
        <v>6592782</v>
      </c>
      <c r="L24" s="479">
        <v>5933248</v>
      </c>
      <c r="M24" s="479"/>
      <c r="N24" s="479">
        <v>5933248</v>
      </c>
    </row>
    <row r="25" spans="1:14" ht="12.75">
      <c r="A25" s="17" t="s">
        <v>186</v>
      </c>
      <c r="B25" s="86"/>
      <c r="C25" s="86"/>
      <c r="D25" s="86"/>
      <c r="E25" s="479"/>
      <c r="F25" s="479"/>
      <c r="G25" s="479"/>
      <c r="H25" s="21" t="s">
        <v>187</v>
      </c>
      <c r="I25" s="86"/>
      <c r="J25" s="86"/>
      <c r="K25" s="86"/>
      <c r="M25" s="479"/>
      <c r="N25" s="479"/>
    </row>
    <row r="26" spans="1:14" ht="12.75">
      <c r="A26" s="17" t="s">
        <v>188</v>
      </c>
      <c r="B26" s="86">
        <v>243197</v>
      </c>
      <c r="C26" s="86"/>
      <c r="D26" s="86">
        <v>243197</v>
      </c>
      <c r="E26" s="479">
        <v>678899</v>
      </c>
      <c r="F26" s="479"/>
      <c r="G26" s="479">
        <v>678899</v>
      </c>
      <c r="H26" s="21" t="s">
        <v>198</v>
      </c>
      <c r="I26" s="86">
        <v>752454</v>
      </c>
      <c r="J26" s="86"/>
      <c r="K26" s="86">
        <v>752454</v>
      </c>
      <c r="L26" s="479">
        <v>490475</v>
      </c>
      <c r="M26" s="479"/>
      <c r="N26" s="479">
        <v>490475</v>
      </c>
    </row>
    <row r="27" spans="1:14" ht="12.75">
      <c r="A27" s="17" t="s">
        <v>189</v>
      </c>
      <c r="B27" s="86"/>
      <c r="C27" s="86"/>
      <c r="D27" s="86"/>
      <c r="E27" s="479"/>
      <c r="F27" s="479"/>
      <c r="G27" s="479"/>
      <c r="H27" s="21" t="s">
        <v>190</v>
      </c>
      <c r="I27" s="86"/>
      <c r="J27" s="86"/>
      <c r="K27" s="86"/>
      <c r="L27" s="479"/>
      <c r="M27" s="479"/>
      <c r="N27" s="479"/>
    </row>
    <row r="28" spans="1:14" ht="12.75">
      <c r="A28" s="22" t="s">
        <v>195</v>
      </c>
      <c r="B28" s="86">
        <v>170366</v>
      </c>
      <c r="C28" s="86"/>
      <c r="D28" s="86">
        <v>170366</v>
      </c>
      <c r="E28" s="479">
        <v>16413</v>
      </c>
      <c r="F28" s="479"/>
      <c r="G28" s="479">
        <v>16413</v>
      </c>
      <c r="H28" s="21" t="s">
        <v>201</v>
      </c>
      <c r="I28" s="86">
        <v>133201</v>
      </c>
      <c r="J28" s="86"/>
      <c r="K28" s="86">
        <v>133201</v>
      </c>
      <c r="L28" s="479">
        <v>13645</v>
      </c>
      <c r="M28" s="479"/>
      <c r="N28" s="479">
        <v>13645</v>
      </c>
    </row>
    <row r="29" spans="1:14" ht="12.75">
      <c r="A29" s="17"/>
      <c r="B29" s="86"/>
      <c r="C29" s="86"/>
      <c r="D29" s="86"/>
      <c r="E29" s="479"/>
      <c r="F29" s="479"/>
      <c r="G29" s="479"/>
      <c r="H29" s="21"/>
      <c r="I29" s="86"/>
      <c r="J29" s="86"/>
      <c r="K29" s="86"/>
      <c r="L29" s="479"/>
      <c r="M29" s="479"/>
      <c r="N29" s="479"/>
    </row>
    <row r="30" spans="1:14" ht="13.5" thickBot="1">
      <c r="A30" s="17"/>
      <c r="B30" s="86"/>
      <c r="C30" s="86"/>
      <c r="D30" s="86"/>
      <c r="E30" s="479"/>
      <c r="F30" s="479"/>
      <c r="G30" s="479"/>
      <c r="H30" s="21"/>
      <c r="I30" s="86"/>
      <c r="J30" s="86"/>
      <c r="K30" s="86"/>
      <c r="L30" s="479"/>
      <c r="M30" s="479"/>
      <c r="N30" s="479"/>
    </row>
    <row r="31" spans="1:14" ht="13.5" thickBot="1">
      <c r="A31" s="25" t="s">
        <v>191</v>
      </c>
      <c r="B31" s="87">
        <f>B10+B21</f>
        <v>17375510</v>
      </c>
      <c r="C31" s="87"/>
      <c r="D31" s="87">
        <f>D10+D21</f>
        <v>17375510</v>
      </c>
      <c r="E31" s="87">
        <f>E10+E21</f>
        <v>14576617</v>
      </c>
      <c r="F31" s="87"/>
      <c r="G31" s="87">
        <f>G10+G21</f>
        <v>14576617</v>
      </c>
      <c r="H31" s="23" t="s">
        <v>192</v>
      </c>
      <c r="I31" s="87">
        <f>I10+I16+I21</f>
        <v>17375510</v>
      </c>
      <c r="J31" s="87"/>
      <c r="K31" s="87">
        <f>K10+K16+K21</f>
        <v>17375510</v>
      </c>
      <c r="L31" s="87">
        <f>L10+L16+L21</f>
        <v>14576617</v>
      </c>
      <c r="M31" s="87"/>
      <c r="N31" s="87">
        <f>N10+N16+N21</f>
        <v>14576617</v>
      </c>
    </row>
    <row r="32" spans="1:14" ht="45">
      <c r="A32" s="482" t="s">
        <v>112</v>
      </c>
      <c r="B32" s="480"/>
      <c r="C32" s="480"/>
      <c r="D32" s="480"/>
      <c r="E32" s="480"/>
      <c r="F32" s="480"/>
      <c r="G32" s="480"/>
      <c r="H32" s="481"/>
      <c r="I32" s="480"/>
      <c r="J32" s="480"/>
      <c r="K32" s="480"/>
      <c r="L32" s="480"/>
      <c r="M32" s="480"/>
      <c r="N32" s="480"/>
    </row>
    <row r="33" ht="22.5">
      <c r="A33" s="11" t="s">
        <v>113</v>
      </c>
    </row>
    <row r="34" ht="22.5" customHeight="1">
      <c r="A34" s="11" t="s">
        <v>114</v>
      </c>
    </row>
    <row r="35" ht="12.75">
      <c r="A35" s="12"/>
    </row>
    <row r="36" ht="12.75">
      <c r="A36" s="11"/>
    </row>
    <row r="37" ht="15.75">
      <c r="A37" s="13"/>
    </row>
  </sheetData>
  <sheetProtection/>
  <mergeCells count="5">
    <mergeCell ref="H5:H7"/>
    <mergeCell ref="A5:A7"/>
    <mergeCell ref="A1:N1"/>
    <mergeCell ref="A3:N3"/>
    <mergeCell ref="A4:N4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2"/>
  <sheetViews>
    <sheetView zoomScalePageLayoutView="0" workbookViewId="0" topLeftCell="A177">
      <selection activeCell="G1" sqref="G1:G16384"/>
    </sheetView>
  </sheetViews>
  <sheetFormatPr defaultColWidth="9.140625" defaultRowHeight="12.75"/>
  <cols>
    <col min="1" max="1" width="7.00390625" style="0" customWidth="1"/>
    <col min="2" max="2" width="11.8515625" style="0" customWidth="1"/>
    <col min="3" max="3" width="8.7109375" style="0" bestFit="1" customWidth="1"/>
    <col min="4" max="4" width="46.57421875" style="0" customWidth="1"/>
    <col min="5" max="5" width="17.421875" style="0" customWidth="1"/>
    <col min="6" max="6" width="19.421875" style="0" customWidth="1"/>
    <col min="7" max="7" width="10.140625" style="0" bestFit="1" customWidth="1"/>
  </cols>
  <sheetData>
    <row r="1" spans="1:4" ht="24.75" customHeight="1">
      <c r="A1" s="4" t="s">
        <v>52</v>
      </c>
      <c r="D1" t="s">
        <v>200</v>
      </c>
    </row>
    <row r="2" ht="24.75" customHeight="1">
      <c r="A2" s="4"/>
    </row>
    <row r="3" spans="1:6" ht="24.75" customHeight="1">
      <c r="A3" s="609" t="s">
        <v>350</v>
      </c>
      <c r="B3" s="610"/>
      <c r="C3" s="610"/>
      <c r="D3" s="610"/>
      <c r="E3" s="610"/>
      <c r="F3" s="610"/>
    </row>
    <row r="4" spans="1:6" ht="24.75" customHeight="1">
      <c r="A4" s="2"/>
      <c r="B4" s="143"/>
      <c r="C4" s="143"/>
      <c r="D4" s="143"/>
      <c r="E4" s="143"/>
      <c r="F4" s="143"/>
    </row>
    <row r="5" spans="1:6" ht="24.75" customHeight="1" thickBot="1">
      <c r="A5" s="611" t="s">
        <v>205</v>
      </c>
      <c r="B5" s="612"/>
      <c r="C5" s="612"/>
      <c r="D5" s="612"/>
      <c r="E5" s="612"/>
      <c r="F5" s="612"/>
    </row>
    <row r="6" spans="1:6" ht="24.75" customHeight="1" thickBot="1">
      <c r="A6" s="105"/>
      <c r="B6" s="614" t="s">
        <v>613</v>
      </c>
      <c r="C6" s="614"/>
      <c r="D6" s="614"/>
      <c r="E6" s="615"/>
      <c r="F6" s="29" t="s">
        <v>267</v>
      </c>
    </row>
    <row r="7" spans="1:6" ht="24.75" customHeight="1">
      <c r="A7" s="47"/>
      <c r="B7" s="607" t="s">
        <v>174</v>
      </c>
      <c r="C7" s="607"/>
      <c r="D7" s="607"/>
      <c r="E7" s="613"/>
      <c r="F7" s="88"/>
    </row>
    <row r="8" spans="1:6" ht="24.75" customHeight="1">
      <c r="A8" s="145" t="s">
        <v>206</v>
      </c>
      <c r="B8" s="595" t="s">
        <v>173</v>
      </c>
      <c r="C8" s="595"/>
      <c r="D8" s="595"/>
      <c r="E8" s="587"/>
      <c r="F8" s="88"/>
    </row>
    <row r="9" spans="1:6" ht="24.75" customHeight="1">
      <c r="A9" s="52"/>
      <c r="B9" s="53" t="s">
        <v>526</v>
      </c>
      <c r="C9" s="595" t="s">
        <v>207</v>
      </c>
      <c r="D9" s="595"/>
      <c r="E9" s="587"/>
      <c r="F9" s="88"/>
    </row>
    <row r="10" spans="1:6" ht="24.75" customHeight="1">
      <c r="A10" s="47"/>
      <c r="B10" s="34"/>
      <c r="C10" s="54" t="s">
        <v>527</v>
      </c>
      <c r="D10" s="586" t="s">
        <v>208</v>
      </c>
      <c r="E10" s="587"/>
      <c r="F10" s="88"/>
    </row>
    <row r="11" spans="1:6" ht="24.75" customHeight="1">
      <c r="A11" s="47"/>
      <c r="B11" s="34"/>
      <c r="C11" s="51"/>
      <c r="D11" s="587" t="s">
        <v>497</v>
      </c>
      <c r="E11" s="587"/>
      <c r="F11" s="89">
        <v>1198</v>
      </c>
    </row>
    <row r="12" spans="1:6" ht="24.75" customHeight="1">
      <c r="A12" s="47"/>
      <c r="B12" s="34"/>
      <c r="C12" s="51"/>
      <c r="D12" s="587" t="s">
        <v>495</v>
      </c>
      <c r="E12" s="587"/>
      <c r="F12" s="89">
        <v>1146</v>
      </c>
    </row>
    <row r="13" spans="1:6" ht="24.75" customHeight="1">
      <c r="A13" s="47"/>
      <c r="B13" s="34"/>
      <c r="C13" s="51"/>
      <c r="D13" s="587" t="s">
        <v>620</v>
      </c>
      <c r="E13" s="587"/>
      <c r="F13" s="89">
        <v>1276</v>
      </c>
    </row>
    <row r="14" spans="1:6" ht="24.75" customHeight="1">
      <c r="A14" s="47"/>
      <c r="B14" s="34"/>
      <c r="C14" s="51"/>
      <c r="D14" s="587" t="s">
        <v>496</v>
      </c>
      <c r="E14" s="587"/>
      <c r="F14" s="89">
        <v>1788</v>
      </c>
    </row>
    <row r="15" spans="1:6" ht="24.75" customHeight="1">
      <c r="A15" s="47"/>
      <c r="B15" s="34"/>
      <c r="C15" s="51"/>
      <c r="D15" s="587" t="s">
        <v>604</v>
      </c>
      <c r="E15" s="587"/>
      <c r="F15" s="89">
        <v>455</v>
      </c>
    </row>
    <row r="16" spans="1:6" ht="24.75" customHeight="1">
      <c r="A16" s="47"/>
      <c r="B16" s="34"/>
      <c r="C16" s="51"/>
      <c r="D16" s="587" t="s">
        <v>351</v>
      </c>
      <c r="E16" s="598"/>
      <c r="F16" s="89">
        <v>20</v>
      </c>
    </row>
    <row r="17" spans="1:6" ht="24.75" customHeight="1">
      <c r="A17" s="47"/>
      <c r="B17" s="34"/>
      <c r="C17" s="51"/>
      <c r="D17" s="587" t="s">
        <v>147</v>
      </c>
      <c r="E17" s="587"/>
      <c r="F17" s="89">
        <v>1979</v>
      </c>
    </row>
    <row r="18" spans="1:6" ht="24.75" customHeight="1" thickBot="1">
      <c r="A18" s="47"/>
      <c r="B18" s="34"/>
      <c r="C18" s="51"/>
      <c r="D18" s="51" t="s">
        <v>115</v>
      </c>
      <c r="E18" s="51"/>
      <c r="F18" s="89">
        <v>2572</v>
      </c>
    </row>
    <row r="19" spans="1:6" ht="24.75" customHeight="1" thickBot="1">
      <c r="A19" s="55"/>
      <c r="B19" s="36"/>
      <c r="C19" s="127" t="s">
        <v>527</v>
      </c>
      <c r="D19" s="590" t="s">
        <v>210</v>
      </c>
      <c r="E19" s="602"/>
      <c r="F19" s="94">
        <f>SUM(F11:F18)</f>
        <v>10434</v>
      </c>
    </row>
    <row r="20" spans="1:6" ht="24.75" customHeight="1">
      <c r="A20" s="47"/>
      <c r="B20" s="34"/>
      <c r="C20" s="139" t="s">
        <v>529</v>
      </c>
      <c r="D20" s="586" t="s">
        <v>268</v>
      </c>
      <c r="E20" s="586"/>
      <c r="F20" s="89"/>
    </row>
    <row r="21" spans="1:6" ht="24.75" customHeight="1" thickBot="1">
      <c r="A21" s="47"/>
      <c r="B21" s="34"/>
      <c r="C21" s="51"/>
      <c r="D21" s="587" t="s">
        <v>115</v>
      </c>
      <c r="E21" s="587"/>
      <c r="F21" s="89">
        <v>4681</v>
      </c>
    </row>
    <row r="22" spans="1:6" ht="24.75" customHeight="1" thickBot="1">
      <c r="A22" s="55"/>
      <c r="B22" s="36"/>
      <c r="C22" s="140" t="s">
        <v>529</v>
      </c>
      <c r="D22" s="590" t="s">
        <v>269</v>
      </c>
      <c r="E22" s="590"/>
      <c r="F22" s="94">
        <f>F21</f>
        <v>4681</v>
      </c>
    </row>
    <row r="23" spans="1:10" ht="24.75" customHeight="1" thickBot="1">
      <c r="A23" s="48"/>
      <c r="B23" s="133" t="s">
        <v>526</v>
      </c>
      <c r="C23" s="597" t="s">
        <v>211</v>
      </c>
      <c r="D23" s="597"/>
      <c r="E23" s="602"/>
      <c r="F23" s="92">
        <f>F19+F22</f>
        <v>15115</v>
      </c>
      <c r="J23" s="141"/>
    </row>
    <row r="24" spans="1:6" ht="24.75" customHeight="1">
      <c r="A24" s="104"/>
      <c r="B24" s="134" t="s">
        <v>528</v>
      </c>
      <c r="C24" s="607" t="s">
        <v>212</v>
      </c>
      <c r="D24" s="607"/>
      <c r="E24" s="613"/>
      <c r="F24" s="93"/>
    </row>
    <row r="25" spans="1:6" ht="24.75" customHeight="1">
      <c r="A25" s="47"/>
      <c r="B25" s="57"/>
      <c r="C25" s="54" t="s">
        <v>529</v>
      </c>
      <c r="D25" s="588" t="s">
        <v>213</v>
      </c>
      <c r="E25" s="620"/>
      <c r="F25" s="89"/>
    </row>
    <row r="26" spans="1:6" ht="24.75" customHeight="1">
      <c r="A26" s="47"/>
      <c r="B26" s="34"/>
      <c r="C26" s="51"/>
      <c r="D26" s="587" t="s">
        <v>60</v>
      </c>
      <c r="E26" s="598"/>
      <c r="F26" s="89"/>
    </row>
    <row r="27" spans="1:6" ht="24.75" customHeight="1">
      <c r="A27" s="47"/>
      <c r="B27" s="34"/>
      <c r="C27" s="51"/>
      <c r="D27" s="587" t="s">
        <v>214</v>
      </c>
      <c r="E27" s="598"/>
      <c r="F27" s="89">
        <v>12116862</v>
      </c>
    </row>
    <row r="28" spans="1:6" ht="24.75" customHeight="1">
      <c r="A28" s="47"/>
      <c r="B28" s="34"/>
      <c r="C28" s="51"/>
      <c r="D28" s="587" t="s">
        <v>215</v>
      </c>
      <c r="E28" s="598"/>
      <c r="F28" s="89">
        <v>2239180</v>
      </c>
    </row>
    <row r="29" spans="1:6" ht="24.75" customHeight="1">
      <c r="A29" s="47"/>
      <c r="B29" s="34"/>
      <c r="C29" s="51"/>
      <c r="D29" s="51" t="s">
        <v>270</v>
      </c>
      <c r="E29" s="49"/>
      <c r="F29" s="89"/>
    </row>
    <row r="30" spans="1:6" ht="34.5" customHeight="1">
      <c r="A30" s="47"/>
      <c r="B30" s="34"/>
      <c r="C30" s="51"/>
      <c r="D30" s="51" t="s">
        <v>271</v>
      </c>
      <c r="E30" s="150">
        <v>152027</v>
      </c>
      <c r="F30" s="89"/>
    </row>
    <row r="31" spans="1:6" ht="24.75" customHeight="1">
      <c r="A31" s="47"/>
      <c r="B31" s="34"/>
      <c r="C31" s="51"/>
      <c r="D31" s="51" t="s">
        <v>351</v>
      </c>
      <c r="E31" s="151">
        <v>24577</v>
      </c>
      <c r="F31" s="89"/>
    </row>
    <row r="32" spans="1:6" ht="34.5" customHeight="1">
      <c r="A32" s="47"/>
      <c r="B32" s="34"/>
      <c r="C32" s="51"/>
      <c r="D32" s="51" t="s">
        <v>604</v>
      </c>
      <c r="E32" s="150">
        <v>121180</v>
      </c>
      <c r="F32" s="89"/>
    </row>
    <row r="33" spans="1:6" ht="24.75" customHeight="1">
      <c r="A33" s="47"/>
      <c r="B33" s="34"/>
      <c r="C33" s="51"/>
      <c r="D33" s="51" t="s">
        <v>620</v>
      </c>
      <c r="E33" s="150">
        <v>818508</v>
      </c>
      <c r="F33" s="89"/>
    </row>
    <row r="34" spans="1:6" ht="34.5" customHeight="1">
      <c r="A34" s="47"/>
      <c r="B34" s="34"/>
      <c r="C34" s="51"/>
      <c r="D34" s="51" t="s">
        <v>496</v>
      </c>
      <c r="E34" s="150">
        <v>219273</v>
      </c>
      <c r="F34" s="89"/>
    </row>
    <row r="35" spans="1:6" ht="24.75" customHeight="1">
      <c r="A35" s="47"/>
      <c r="B35" s="34"/>
      <c r="C35" s="51"/>
      <c r="D35" s="51" t="s">
        <v>497</v>
      </c>
      <c r="E35" s="150">
        <v>193940</v>
      </c>
      <c r="F35" s="89"/>
    </row>
    <row r="36" spans="1:6" ht="24.75" customHeight="1" thickBot="1">
      <c r="A36" s="47"/>
      <c r="B36" s="34"/>
      <c r="C36" s="51"/>
      <c r="D36" s="51" t="s">
        <v>339</v>
      </c>
      <c r="E36" s="150">
        <v>8348177</v>
      </c>
      <c r="F36" s="89"/>
    </row>
    <row r="37" spans="1:6" ht="24.75" customHeight="1" thickBot="1">
      <c r="A37" s="55"/>
      <c r="B37" s="36"/>
      <c r="C37" s="127" t="s">
        <v>529</v>
      </c>
      <c r="D37" s="590" t="s">
        <v>216</v>
      </c>
      <c r="E37" s="637"/>
      <c r="F37" s="94">
        <f>F27-F28</f>
        <v>9877682</v>
      </c>
    </row>
    <row r="38" spans="1:6" ht="24.75" customHeight="1">
      <c r="A38" s="47"/>
      <c r="B38" s="34"/>
      <c r="C38" s="54" t="s">
        <v>530</v>
      </c>
      <c r="D38" s="625" t="s">
        <v>217</v>
      </c>
      <c r="E38" s="636"/>
      <c r="F38" s="89"/>
    </row>
    <row r="39" spans="1:6" ht="24.75" customHeight="1">
      <c r="A39" s="47"/>
      <c r="B39" s="34"/>
      <c r="C39" s="34"/>
      <c r="D39" s="587" t="s">
        <v>497</v>
      </c>
      <c r="E39" s="587"/>
      <c r="F39" s="89">
        <v>2121</v>
      </c>
    </row>
    <row r="40" spans="1:6" ht="24.75" customHeight="1">
      <c r="A40" s="47"/>
      <c r="B40" s="34"/>
      <c r="C40" s="34"/>
      <c r="D40" s="587" t="s">
        <v>351</v>
      </c>
      <c r="E40" s="598"/>
      <c r="F40" s="89">
        <v>1139</v>
      </c>
    </row>
    <row r="41" spans="1:6" ht="24.75" customHeight="1">
      <c r="A41" s="47"/>
      <c r="B41" s="34"/>
      <c r="C41" s="34"/>
      <c r="D41" s="587" t="s">
        <v>620</v>
      </c>
      <c r="E41" s="587"/>
      <c r="F41" s="89">
        <v>31310</v>
      </c>
    </row>
    <row r="42" spans="1:6" ht="24.75" customHeight="1">
      <c r="A42" s="47"/>
      <c r="B42" s="34"/>
      <c r="C42" s="34"/>
      <c r="D42" s="587" t="s">
        <v>496</v>
      </c>
      <c r="E42" s="587"/>
      <c r="F42" s="89">
        <v>8553</v>
      </c>
    </row>
    <row r="43" spans="1:6" ht="24.75" customHeight="1">
      <c r="A43" s="47"/>
      <c r="B43" s="34"/>
      <c r="C43" s="34"/>
      <c r="D43" s="587" t="s">
        <v>604</v>
      </c>
      <c r="E43" s="587"/>
      <c r="F43" s="89">
        <v>5906</v>
      </c>
    </row>
    <row r="44" spans="1:6" ht="24.75" customHeight="1">
      <c r="A44" s="47"/>
      <c r="B44" s="34"/>
      <c r="C44" s="34"/>
      <c r="D44" s="587" t="s">
        <v>495</v>
      </c>
      <c r="E44" s="587"/>
      <c r="F44" s="89">
        <v>16537</v>
      </c>
    </row>
    <row r="45" spans="1:6" ht="24.75" customHeight="1">
      <c r="A45" s="47"/>
      <c r="B45" s="34"/>
      <c r="C45" s="34"/>
      <c r="D45" s="587" t="s">
        <v>115</v>
      </c>
      <c r="E45" s="587"/>
      <c r="F45" s="89">
        <v>67173</v>
      </c>
    </row>
    <row r="46" spans="1:6" ht="24.75" customHeight="1">
      <c r="A46" s="47"/>
      <c r="B46" s="34"/>
      <c r="C46" s="34"/>
      <c r="D46" s="587" t="s">
        <v>586</v>
      </c>
      <c r="E46" s="587"/>
      <c r="F46" s="89">
        <v>4073</v>
      </c>
    </row>
    <row r="47" spans="1:6" ht="24.75" customHeight="1" thickBot="1">
      <c r="A47" s="48"/>
      <c r="B47" s="33"/>
      <c r="C47" s="33"/>
      <c r="D47" s="593"/>
      <c r="E47" s="593"/>
      <c r="F47" s="90"/>
    </row>
    <row r="48" spans="1:6" ht="24.75" customHeight="1" thickBot="1">
      <c r="A48" s="48"/>
      <c r="B48" s="33"/>
      <c r="C48" s="35" t="s">
        <v>530</v>
      </c>
      <c r="D48" s="621" t="s">
        <v>229</v>
      </c>
      <c r="E48" s="622"/>
      <c r="F48" s="91">
        <f>F39+F40+F41+F42+F43+F44+F45+F46+F47</f>
        <v>136812</v>
      </c>
    </row>
    <row r="49" spans="1:6" ht="24.75" customHeight="1">
      <c r="A49" s="47"/>
      <c r="B49" s="73"/>
      <c r="C49" s="126" t="s">
        <v>531</v>
      </c>
      <c r="D49" s="625" t="s">
        <v>230</v>
      </c>
      <c r="E49" s="636"/>
      <c r="F49" s="95"/>
    </row>
    <row r="50" spans="1:6" ht="24.75" customHeight="1">
      <c r="A50" s="47"/>
      <c r="B50" s="34"/>
      <c r="C50" s="51"/>
      <c r="D50" s="619" t="s">
        <v>620</v>
      </c>
      <c r="E50" s="620"/>
      <c r="F50" s="89">
        <v>24973</v>
      </c>
    </row>
    <row r="51" spans="1:6" ht="24.75" customHeight="1">
      <c r="A51" s="47"/>
      <c r="B51" s="34"/>
      <c r="C51" s="51"/>
      <c r="D51" s="587" t="s">
        <v>495</v>
      </c>
      <c r="E51" s="587"/>
      <c r="F51" s="89">
        <v>3249</v>
      </c>
    </row>
    <row r="52" spans="1:6" ht="24.75" customHeight="1" thickBot="1">
      <c r="A52" s="47"/>
      <c r="B52" s="34"/>
      <c r="C52" s="51"/>
      <c r="D52" s="587" t="s">
        <v>586</v>
      </c>
      <c r="E52" s="587"/>
      <c r="F52" s="89">
        <v>167</v>
      </c>
    </row>
    <row r="53" spans="1:6" ht="24.75" customHeight="1" thickBot="1">
      <c r="A53" s="55"/>
      <c r="B53" s="36"/>
      <c r="C53" s="127" t="s">
        <v>531</v>
      </c>
      <c r="D53" s="621" t="s">
        <v>232</v>
      </c>
      <c r="E53" s="622"/>
      <c r="F53" s="94">
        <f>F50+F52+F51</f>
        <v>28389</v>
      </c>
    </row>
    <row r="54" spans="1:6" ht="24.75" customHeight="1">
      <c r="A54" s="73"/>
      <c r="B54" s="73"/>
      <c r="C54" s="75"/>
      <c r="D54" s="77"/>
      <c r="E54" s="46"/>
      <c r="F54" s="106"/>
    </row>
    <row r="55" spans="1:6" ht="24.75" customHeight="1">
      <c r="A55" s="34"/>
      <c r="B55" s="34"/>
      <c r="C55" s="44"/>
      <c r="D55" s="57"/>
      <c r="E55" s="49"/>
      <c r="F55" s="110"/>
    </row>
    <row r="56" spans="1:6" ht="24.75" customHeight="1">
      <c r="A56" s="149"/>
      <c r="B56" s="634">
        <v>2</v>
      </c>
      <c r="C56" s="634"/>
      <c r="D56" s="634"/>
      <c r="E56" s="635"/>
      <c r="F56" s="138"/>
    </row>
    <row r="57" spans="1:6" ht="24.75" customHeight="1" thickBot="1">
      <c r="A57" s="79"/>
      <c r="B57" s="81"/>
      <c r="C57" s="81"/>
      <c r="D57" s="81"/>
      <c r="E57" s="142"/>
      <c r="F57" s="81"/>
    </row>
    <row r="58" spans="1:6" ht="24.75" customHeight="1" thickBot="1">
      <c r="A58" s="105"/>
      <c r="B58" s="614" t="s">
        <v>613</v>
      </c>
      <c r="C58" s="614"/>
      <c r="D58" s="614"/>
      <c r="E58" s="615"/>
      <c r="F58" s="29" t="s">
        <v>267</v>
      </c>
    </row>
    <row r="59" spans="1:6" ht="24.75" customHeight="1">
      <c r="A59" s="72"/>
      <c r="B59" s="73"/>
      <c r="C59" s="126" t="s">
        <v>532</v>
      </c>
      <c r="D59" s="625" t="s">
        <v>233</v>
      </c>
      <c r="E59" s="636"/>
      <c r="F59" s="89"/>
    </row>
    <row r="60" spans="1:6" ht="24.75" customHeight="1">
      <c r="A60" s="47"/>
      <c r="B60" s="34"/>
      <c r="C60" s="34"/>
      <c r="D60" s="620" t="s">
        <v>234</v>
      </c>
      <c r="E60" s="620"/>
      <c r="F60" s="89">
        <v>1101</v>
      </c>
    </row>
    <row r="61" spans="1:6" ht="24.75" customHeight="1">
      <c r="A61" s="47"/>
      <c r="B61" s="34"/>
      <c r="C61" s="34"/>
      <c r="D61" s="620" t="s">
        <v>61</v>
      </c>
      <c r="E61" s="620"/>
      <c r="F61" s="89">
        <v>2324</v>
      </c>
    </row>
    <row r="62" spans="1:6" ht="24.75" customHeight="1">
      <c r="A62" s="47"/>
      <c r="B62" s="34"/>
      <c r="C62" s="34"/>
      <c r="D62" s="619" t="s">
        <v>148</v>
      </c>
      <c r="E62" s="620"/>
      <c r="F62" s="89">
        <v>1067</v>
      </c>
    </row>
    <row r="63" spans="1:6" ht="24.75" customHeight="1">
      <c r="A63" s="47"/>
      <c r="B63" s="34"/>
      <c r="C63" s="34"/>
      <c r="D63" s="619" t="s">
        <v>235</v>
      </c>
      <c r="E63" s="620"/>
      <c r="F63" s="89">
        <v>3623</v>
      </c>
    </row>
    <row r="64" spans="1:6" ht="24.75" customHeight="1">
      <c r="A64" s="47"/>
      <c r="B64" s="34"/>
      <c r="C64" s="34"/>
      <c r="D64" s="619" t="s">
        <v>168</v>
      </c>
      <c r="E64" s="620"/>
      <c r="F64" s="89">
        <v>476</v>
      </c>
    </row>
    <row r="65" spans="1:6" ht="24.75" customHeight="1">
      <c r="A65" s="47"/>
      <c r="B65" s="34"/>
      <c r="C65" s="34"/>
      <c r="D65" s="619" t="s">
        <v>236</v>
      </c>
      <c r="E65" s="620"/>
      <c r="F65" s="89">
        <v>2136</v>
      </c>
    </row>
    <row r="66" spans="1:6" ht="24.75" customHeight="1">
      <c r="A66" s="47"/>
      <c r="B66" s="34"/>
      <c r="C66" s="34"/>
      <c r="D66" s="619" t="s">
        <v>169</v>
      </c>
      <c r="E66" s="620"/>
      <c r="F66" s="89">
        <v>9675</v>
      </c>
    </row>
    <row r="67" spans="1:6" ht="24.75" customHeight="1">
      <c r="A67" s="47"/>
      <c r="B67" s="34"/>
      <c r="C67" s="34"/>
      <c r="D67" s="619" t="s">
        <v>237</v>
      </c>
      <c r="E67" s="620"/>
      <c r="F67" s="89">
        <v>2100</v>
      </c>
    </row>
    <row r="68" spans="1:6" ht="24.75" customHeight="1">
      <c r="A68" s="47"/>
      <c r="B68" s="34"/>
      <c r="C68" s="57"/>
      <c r="D68" s="619" t="s">
        <v>166</v>
      </c>
      <c r="E68" s="620"/>
      <c r="F68" s="89">
        <v>483</v>
      </c>
    </row>
    <row r="69" spans="1:6" ht="24.75" customHeight="1">
      <c r="A69" s="47"/>
      <c r="B69" s="34"/>
      <c r="C69" s="57"/>
      <c r="D69" s="619" t="s">
        <v>62</v>
      </c>
      <c r="E69" s="620"/>
      <c r="F69" s="89">
        <v>2225</v>
      </c>
    </row>
    <row r="70" spans="1:6" ht="24.75" customHeight="1">
      <c r="A70" s="47"/>
      <c r="B70" s="34"/>
      <c r="C70" s="57"/>
      <c r="D70" s="34" t="s">
        <v>161</v>
      </c>
      <c r="E70" s="49"/>
      <c r="F70" s="89">
        <v>3068</v>
      </c>
    </row>
    <row r="71" spans="1:6" ht="24.75" customHeight="1">
      <c r="A71" s="47"/>
      <c r="B71" s="34"/>
      <c r="C71" s="57"/>
      <c r="D71" s="619" t="s">
        <v>170</v>
      </c>
      <c r="E71" s="620"/>
      <c r="F71" s="89">
        <v>3743</v>
      </c>
    </row>
    <row r="72" spans="1:6" ht="24.75" customHeight="1">
      <c r="A72" s="47"/>
      <c r="B72" s="34"/>
      <c r="C72" s="57"/>
      <c r="D72" s="619" t="s">
        <v>238</v>
      </c>
      <c r="E72" s="620"/>
      <c r="F72" s="89">
        <v>7200</v>
      </c>
    </row>
    <row r="73" spans="1:6" ht="24.75" customHeight="1">
      <c r="A73" s="47"/>
      <c r="B73" s="34"/>
      <c r="C73" s="57"/>
      <c r="D73" s="619" t="s">
        <v>239</v>
      </c>
      <c r="E73" s="620"/>
      <c r="F73" s="89">
        <v>16800</v>
      </c>
    </row>
    <row r="74" spans="1:6" ht="24.75" customHeight="1">
      <c r="A74" s="47"/>
      <c r="B74" s="34"/>
      <c r="C74" s="57"/>
      <c r="D74" s="619" t="s">
        <v>218</v>
      </c>
      <c r="E74" s="620"/>
      <c r="F74" s="89">
        <v>5987</v>
      </c>
    </row>
    <row r="75" spans="1:6" ht="30" customHeight="1">
      <c r="A75" s="47"/>
      <c r="B75" s="34"/>
      <c r="C75" s="57"/>
      <c r="D75" s="619" t="s">
        <v>167</v>
      </c>
      <c r="E75" s="620"/>
      <c r="F75" s="89">
        <v>1258</v>
      </c>
    </row>
    <row r="76" spans="1:6" ht="24.75" customHeight="1">
      <c r="A76" s="47"/>
      <c r="B76" s="34"/>
      <c r="C76" s="57"/>
      <c r="D76" s="619" t="s">
        <v>240</v>
      </c>
      <c r="E76" s="620"/>
      <c r="F76" s="89">
        <v>8588</v>
      </c>
    </row>
    <row r="77" spans="1:6" ht="24.75" customHeight="1">
      <c r="A77" s="47"/>
      <c r="B77" s="34"/>
      <c r="C77" s="57"/>
      <c r="D77" s="34" t="s">
        <v>220</v>
      </c>
      <c r="E77" s="49"/>
      <c r="F77" s="89">
        <v>42762</v>
      </c>
    </row>
    <row r="78" spans="1:6" ht="24.75" customHeight="1">
      <c r="A78" s="47"/>
      <c r="B78" s="34"/>
      <c r="C78" s="57"/>
      <c r="D78" s="619" t="s">
        <v>241</v>
      </c>
      <c r="E78" s="620"/>
      <c r="F78" s="89">
        <v>480</v>
      </c>
    </row>
    <row r="79" spans="1:6" ht="24.75" customHeight="1" thickBot="1">
      <c r="A79" s="47"/>
      <c r="B79" s="34"/>
      <c r="C79" s="124"/>
      <c r="D79" s="619" t="s">
        <v>219</v>
      </c>
      <c r="E79" s="620"/>
      <c r="F79" s="89">
        <v>742</v>
      </c>
    </row>
    <row r="80" spans="1:6" ht="24.75" customHeight="1" thickBot="1">
      <c r="A80" s="55"/>
      <c r="B80" s="36"/>
      <c r="C80" s="127" t="s">
        <v>532</v>
      </c>
      <c r="D80" s="621" t="s">
        <v>242</v>
      </c>
      <c r="E80" s="622"/>
      <c r="F80" s="94">
        <f>F60+F62+F63+F64+F65+F66+F67+F68+F69+F71+F72+F73+F74+F75+F76+F78+F79+F77+F61+F70</f>
        <v>115838</v>
      </c>
    </row>
    <row r="81" spans="1:9" ht="24.75" customHeight="1" thickBot="1">
      <c r="A81" s="48"/>
      <c r="B81" s="133" t="s">
        <v>528</v>
      </c>
      <c r="C81" s="597" t="s">
        <v>243</v>
      </c>
      <c r="D81" s="597"/>
      <c r="E81" s="602"/>
      <c r="F81" s="92">
        <f>F37+F48+F53+F80</f>
        <v>10158721</v>
      </c>
      <c r="I81" s="141"/>
    </row>
    <row r="82" spans="1:6" ht="24.75" customHeight="1">
      <c r="A82" s="71"/>
      <c r="B82" s="134" t="s">
        <v>533</v>
      </c>
      <c r="C82" s="607" t="s">
        <v>244</v>
      </c>
      <c r="D82" s="607"/>
      <c r="E82" s="613"/>
      <c r="F82" s="95"/>
    </row>
    <row r="83" spans="1:6" ht="24.75" customHeight="1">
      <c r="A83" s="47"/>
      <c r="B83" s="34"/>
      <c r="C83" s="54" t="s">
        <v>534</v>
      </c>
      <c r="D83" s="586" t="s">
        <v>245</v>
      </c>
      <c r="E83" s="587"/>
      <c r="F83" s="89"/>
    </row>
    <row r="84" spans="1:6" ht="24.75" customHeight="1">
      <c r="A84" s="47"/>
      <c r="B84" s="34"/>
      <c r="C84" s="34"/>
      <c r="D84" s="603" t="s">
        <v>246</v>
      </c>
      <c r="E84" s="587"/>
      <c r="F84" s="89"/>
    </row>
    <row r="85" spans="1:6" ht="24.75" customHeight="1">
      <c r="A85" s="47"/>
      <c r="B85" s="34"/>
      <c r="C85" s="34"/>
      <c r="D85" s="587" t="s">
        <v>247</v>
      </c>
      <c r="E85" s="587"/>
      <c r="F85" s="89">
        <v>481300</v>
      </c>
    </row>
    <row r="86" spans="1:6" ht="24.75" customHeight="1">
      <c r="A86" s="47"/>
      <c r="B86" s="34"/>
      <c r="C86" s="34"/>
      <c r="D86" s="587" t="s">
        <v>248</v>
      </c>
      <c r="E86" s="587"/>
      <c r="F86" s="89">
        <v>3000</v>
      </c>
    </row>
    <row r="87" spans="1:6" ht="24.75" customHeight="1">
      <c r="A87" s="47"/>
      <c r="B87" s="34"/>
      <c r="C87" s="34"/>
      <c r="D87" s="587" t="s">
        <v>249</v>
      </c>
      <c r="E87" s="587"/>
      <c r="F87" s="89">
        <v>6000</v>
      </c>
    </row>
    <row r="88" spans="1:6" ht="24.75" customHeight="1">
      <c r="A88" s="47"/>
      <c r="B88" s="34"/>
      <c r="C88" s="34"/>
      <c r="D88" s="587" t="s">
        <v>251</v>
      </c>
      <c r="E88" s="587"/>
      <c r="F88" s="89"/>
    </row>
    <row r="89" spans="1:6" ht="24.75" customHeight="1">
      <c r="A89" s="47"/>
      <c r="B89" s="34"/>
      <c r="C89" s="34"/>
      <c r="D89" s="587" t="s">
        <v>250</v>
      </c>
      <c r="E89" s="587"/>
      <c r="F89" s="89">
        <v>3000</v>
      </c>
    </row>
    <row r="90" spans="1:6" ht="24.75" customHeight="1">
      <c r="A90" s="47"/>
      <c r="B90" s="34"/>
      <c r="C90" s="34"/>
      <c r="D90" s="603" t="s">
        <v>149</v>
      </c>
      <c r="E90" s="587"/>
      <c r="F90" s="89"/>
    </row>
    <row r="91" spans="1:6" ht="24.75" customHeight="1">
      <c r="A91" s="47"/>
      <c r="B91" s="34"/>
      <c r="C91" s="34"/>
      <c r="D91" s="587" t="s">
        <v>252</v>
      </c>
      <c r="E91" s="587"/>
      <c r="F91" s="89">
        <v>50955</v>
      </c>
    </row>
    <row r="92" spans="1:6" ht="24.75" customHeight="1">
      <c r="A92" s="47"/>
      <c r="B92" s="34"/>
      <c r="C92" s="34"/>
      <c r="D92" s="587" t="s">
        <v>150</v>
      </c>
      <c r="E92" s="587"/>
      <c r="F92" s="89"/>
    </row>
    <row r="93" spans="1:6" ht="24.75" customHeight="1">
      <c r="A93" s="47"/>
      <c r="B93" s="34"/>
      <c r="C93" s="34"/>
      <c r="D93" s="603" t="s">
        <v>253</v>
      </c>
      <c r="E93" s="587"/>
      <c r="F93" s="89"/>
    </row>
    <row r="94" spans="1:6" ht="24.75" customHeight="1">
      <c r="A94" s="47"/>
      <c r="B94" s="34"/>
      <c r="C94" s="34"/>
      <c r="D94" s="587" t="s">
        <v>254</v>
      </c>
      <c r="E94" s="587"/>
      <c r="F94" s="89">
        <v>3300</v>
      </c>
    </row>
    <row r="95" spans="1:6" ht="24.75" customHeight="1">
      <c r="A95" s="47"/>
      <c r="B95" s="34"/>
      <c r="C95" s="34"/>
      <c r="D95" s="603" t="s">
        <v>255</v>
      </c>
      <c r="E95" s="587"/>
      <c r="F95" s="89"/>
    </row>
    <row r="96" spans="1:6" ht="34.5" customHeight="1">
      <c r="A96" s="47"/>
      <c r="B96" s="34"/>
      <c r="C96" s="34"/>
      <c r="D96" s="587" t="s">
        <v>256</v>
      </c>
      <c r="E96" s="587"/>
      <c r="F96" s="89">
        <v>100</v>
      </c>
    </row>
    <row r="97" spans="1:6" ht="24.75" customHeight="1">
      <c r="A97" s="47"/>
      <c r="B97" s="34"/>
      <c r="C97" s="34"/>
      <c r="D97" s="603" t="s">
        <v>257</v>
      </c>
      <c r="E97" s="587"/>
      <c r="F97" s="89"/>
    </row>
    <row r="98" spans="1:6" ht="24.75" customHeight="1">
      <c r="A98" s="47"/>
      <c r="B98" s="34"/>
      <c r="C98" s="34"/>
      <c r="D98" s="587" t="s">
        <v>258</v>
      </c>
      <c r="E98" s="587"/>
      <c r="F98" s="89">
        <v>141089</v>
      </c>
    </row>
    <row r="99" spans="1:6" ht="24.75" customHeight="1" thickBot="1">
      <c r="A99" s="47"/>
      <c r="B99" s="34"/>
      <c r="C99" s="34"/>
      <c r="D99" s="587" t="s">
        <v>164</v>
      </c>
      <c r="E99" s="587"/>
      <c r="F99" s="89"/>
    </row>
    <row r="100" spans="1:6" ht="24.75" customHeight="1" thickBot="1">
      <c r="A100" s="55"/>
      <c r="B100" s="36"/>
      <c r="C100" s="127" t="s">
        <v>534</v>
      </c>
      <c r="D100" s="590" t="s">
        <v>259</v>
      </c>
      <c r="E100" s="602"/>
      <c r="F100" s="94">
        <f>F85+F86+F87+F89+F91+F94+F96+F98</f>
        <v>688744</v>
      </c>
    </row>
    <row r="101" spans="1:6" ht="24.75" customHeight="1">
      <c r="A101" s="47"/>
      <c r="B101" s="34"/>
      <c r="C101" s="128" t="s">
        <v>535</v>
      </c>
      <c r="D101" s="586" t="s">
        <v>260</v>
      </c>
      <c r="E101" s="586"/>
      <c r="F101" s="97"/>
    </row>
    <row r="102" spans="1:6" ht="24.75" customHeight="1">
      <c r="A102" s="47"/>
      <c r="B102" s="34"/>
      <c r="C102" s="51"/>
      <c r="D102" s="587" t="s">
        <v>261</v>
      </c>
      <c r="E102" s="587"/>
      <c r="F102" s="89">
        <v>7060</v>
      </c>
    </row>
    <row r="103" spans="1:6" ht="24.75" customHeight="1">
      <c r="A103" s="47"/>
      <c r="B103" s="34"/>
      <c r="C103" s="51"/>
      <c r="D103" s="587" t="s">
        <v>262</v>
      </c>
      <c r="E103" s="587"/>
      <c r="F103" s="89">
        <v>5536</v>
      </c>
    </row>
    <row r="104" spans="1:6" ht="24.75" customHeight="1">
      <c r="A104" s="47"/>
      <c r="B104" s="34"/>
      <c r="C104" s="51"/>
      <c r="D104" s="603" t="s">
        <v>264</v>
      </c>
      <c r="E104" s="587"/>
      <c r="F104" s="89"/>
    </row>
    <row r="105" spans="1:6" ht="24.75" customHeight="1">
      <c r="A105" s="47"/>
      <c r="B105" s="34"/>
      <c r="C105" s="51"/>
      <c r="D105" s="51" t="s">
        <v>340</v>
      </c>
      <c r="E105" s="51"/>
      <c r="F105" s="89">
        <v>125755</v>
      </c>
    </row>
    <row r="106" spans="1:6" ht="24.75" customHeight="1" thickBot="1">
      <c r="A106" s="47"/>
      <c r="B106" s="34"/>
      <c r="C106" s="51"/>
      <c r="D106" s="587" t="s">
        <v>265</v>
      </c>
      <c r="E106" s="587"/>
      <c r="F106" s="89">
        <v>18500</v>
      </c>
    </row>
    <row r="107" spans="1:6" ht="24.75" customHeight="1" thickBot="1">
      <c r="A107" s="55"/>
      <c r="B107" s="36"/>
      <c r="C107" s="129" t="s">
        <v>535</v>
      </c>
      <c r="D107" s="633" t="s">
        <v>266</v>
      </c>
      <c r="E107" s="613"/>
      <c r="F107" s="98">
        <f>F102+F103+F106+F105</f>
        <v>156851</v>
      </c>
    </row>
    <row r="108" spans="1:6" ht="24.75" customHeight="1" thickBot="1">
      <c r="A108" s="55"/>
      <c r="B108" s="137" t="s">
        <v>533</v>
      </c>
      <c r="C108" s="597" t="s">
        <v>278</v>
      </c>
      <c r="D108" s="602"/>
      <c r="E108" s="602"/>
      <c r="F108" s="99">
        <f>F100+F107</f>
        <v>845595</v>
      </c>
    </row>
    <row r="109" spans="1:6" ht="24.75" customHeight="1">
      <c r="A109" s="72"/>
      <c r="B109" s="134" t="s">
        <v>536</v>
      </c>
      <c r="C109" s="607" t="s">
        <v>279</v>
      </c>
      <c r="D109" s="613"/>
      <c r="E109" s="613"/>
      <c r="F109" s="95"/>
    </row>
    <row r="110" spans="1:6" s="1" customFormat="1" ht="49.5" customHeight="1">
      <c r="A110" s="47"/>
      <c r="B110" s="34"/>
      <c r="C110" s="587" t="s">
        <v>162</v>
      </c>
      <c r="D110" s="587"/>
      <c r="E110" s="587"/>
      <c r="F110" s="89">
        <v>1285838</v>
      </c>
    </row>
    <row r="111" spans="1:6" s="1" customFormat="1" ht="34.5" customHeight="1">
      <c r="A111" s="47"/>
      <c r="B111" s="34"/>
      <c r="C111" s="587" t="s">
        <v>63</v>
      </c>
      <c r="D111" s="587"/>
      <c r="E111" s="587"/>
      <c r="F111" s="89">
        <v>958433</v>
      </c>
    </row>
    <row r="112" spans="1:6" s="1" customFormat="1" ht="49.5" customHeight="1">
      <c r="A112" s="47"/>
      <c r="B112" s="34"/>
      <c r="C112" s="587" t="s">
        <v>163</v>
      </c>
      <c r="D112" s="587"/>
      <c r="E112" s="587"/>
      <c r="F112" s="89">
        <v>299504</v>
      </c>
    </row>
    <row r="113" spans="1:6" s="1" customFormat="1" ht="34.5" customHeight="1">
      <c r="A113" s="47"/>
      <c r="B113" s="34"/>
      <c r="C113" s="587" t="s">
        <v>171</v>
      </c>
      <c r="D113" s="587"/>
      <c r="E113" s="587"/>
      <c r="F113" s="89">
        <v>30565</v>
      </c>
    </row>
    <row r="114" spans="1:6" s="1" customFormat="1" ht="24.75" customHeight="1">
      <c r="A114" s="47"/>
      <c r="B114" s="34"/>
      <c r="C114" s="587" t="s">
        <v>172</v>
      </c>
      <c r="D114" s="587"/>
      <c r="E114" s="587"/>
      <c r="F114" s="89">
        <v>5816</v>
      </c>
    </row>
    <row r="115" spans="1:6" s="1" customFormat="1" ht="24.75" customHeight="1" thickBot="1">
      <c r="A115" s="47"/>
      <c r="B115" s="34"/>
      <c r="C115" s="593" t="s">
        <v>280</v>
      </c>
      <c r="D115" s="593"/>
      <c r="E115" s="593"/>
      <c r="F115" s="90">
        <v>1339</v>
      </c>
    </row>
    <row r="116" spans="1:6" ht="24.75" customHeight="1" thickBot="1">
      <c r="A116" s="55"/>
      <c r="B116" s="137" t="s">
        <v>536</v>
      </c>
      <c r="C116" s="597" t="s">
        <v>281</v>
      </c>
      <c r="D116" s="602"/>
      <c r="E116" s="602"/>
      <c r="F116" s="92">
        <f>F110+F111+F112+F113+F114+F115</f>
        <v>2581495</v>
      </c>
    </row>
    <row r="117" spans="1:6" ht="24.75" customHeight="1" thickBot="1">
      <c r="A117" s="146" t="s">
        <v>177</v>
      </c>
      <c r="B117" s="597" t="s">
        <v>282</v>
      </c>
      <c r="C117" s="602"/>
      <c r="D117" s="602"/>
      <c r="E117" s="602"/>
      <c r="F117" s="99">
        <f>F23+F81+F108+F116</f>
        <v>13600926</v>
      </c>
    </row>
    <row r="118" spans="1:6" ht="24.75" customHeight="1">
      <c r="A118" s="73"/>
      <c r="B118" s="59"/>
      <c r="C118" s="50"/>
      <c r="D118" s="50"/>
      <c r="E118" s="50"/>
      <c r="F118" s="109"/>
    </row>
    <row r="119" spans="1:6" ht="24.75" customHeight="1">
      <c r="A119" s="34"/>
      <c r="B119" s="122"/>
      <c r="C119" s="51"/>
      <c r="D119" s="51"/>
      <c r="E119" s="51"/>
      <c r="F119" s="152"/>
    </row>
    <row r="120" spans="1:6" ht="24.75" customHeight="1">
      <c r="A120" s="34"/>
      <c r="B120" s="122"/>
      <c r="C120" s="51"/>
      <c r="D120" s="147">
        <v>3</v>
      </c>
      <c r="E120" s="51"/>
      <c r="F120" s="152"/>
    </row>
    <row r="121" spans="1:6" ht="24.75" customHeight="1" thickBot="1">
      <c r="A121" s="33"/>
      <c r="B121" s="78"/>
      <c r="C121" s="32"/>
      <c r="D121" s="142"/>
      <c r="E121" s="32"/>
      <c r="F121" s="107"/>
    </row>
    <row r="122" spans="1:6" ht="24.75" customHeight="1" thickBot="1">
      <c r="A122" s="105"/>
      <c r="B122" s="591" t="s">
        <v>613</v>
      </c>
      <c r="C122" s="591"/>
      <c r="D122" s="591"/>
      <c r="E122" s="592"/>
      <c r="F122" s="29" t="s">
        <v>267</v>
      </c>
    </row>
    <row r="123" spans="1:6" ht="24.75" customHeight="1">
      <c r="A123" s="80" t="s">
        <v>64</v>
      </c>
      <c r="B123" s="607" t="s">
        <v>175</v>
      </c>
      <c r="C123" s="613"/>
      <c r="D123" s="613"/>
      <c r="E123" s="613"/>
      <c r="F123" s="89"/>
    </row>
    <row r="124" spans="1:6" ht="24.75" customHeight="1">
      <c r="A124" s="47"/>
      <c r="B124" s="53" t="s">
        <v>537</v>
      </c>
      <c r="C124" s="595" t="s">
        <v>283</v>
      </c>
      <c r="D124" s="587"/>
      <c r="E124" s="587"/>
      <c r="F124" s="89"/>
    </row>
    <row r="125" spans="1:6" ht="24.75" customHeight="1">
      <c r="A125" s="47"/>
      <c r="B125" s="34"/>
      <c r="C125" s="128" t="s">
        <v>538</v>
      </c>
      <c r="D125" s="586" t="s">
        <v>284</v>
      </c>
      <c r="E125" s="587"/>
      <c r="F125" s="89"/>
    </row>
    <row r="126" spans="1:6" ht="24.75" customHeight="1" thickBot="1">
      <c r="A126" s="47"/>
      <c r="B126" s="34"/>
      <c r="C126" s="51"/>
      <c r="D126" s="587" t="s">
        <v>578</v>
      </c>
      <c r="E126" s="587"/>
      <c r="F126" s="89">
        <v>3665</v>
      </c>
    </row>
    <row r="127" spans="1:6" ht="24.75" customHeight="1" thickBot="1">
      <c r="A127" s="58"/>
      <c r="B127" s="36"/>
      <c r="C127" s="129" t="s">
        <v>538</v>
      </c>
      <c r="D127" s="590" t="s">
        <v>285</v>
      </c>
      <c r="E127" s="602"/>
      <c r="F127" s="94">
        <f>F126</f>
        <v>3665</v>
      </c>
    </row>
    <row r="128" spans="1:6" ht="24.75" customHeight="1">
      <c r="A128" s="60"/>
      <c r="B128" s="34"/>
      <c r="C128" s="128" t="s">
        <v>539</v>
      </c>
      <c r="D128" s="608" t="s">
        <v>286</v>
      </c>
      <c r="E128" s="613"/>
      <c r="F128" s="89"/>
    </row>
    <row r="129" spans="1:6" ht="24.75" customHeight="1" thickBot="1">
      <c r="A129" s="60"/>
      <c r="B129" s="34"/>
      <c r="C129" s="51"/>
      <c r="D129" s="593" t="s">
        <v>578</v>
      </c>
      <c r="E129" s="593"/>
      <c r="F129" s="89">
        <v>902</v>
      </c>
    </row>
    <row r="130" spans="1:6" ht="24.75" customHeight="1" thickBot="1">
      <c r="A130" s="58"/>
      <c r="B130" s="36"/>
      <c r="C130" s="129" t="s">
        <v>539</v>
      </c>
      <c r="D130" s="590" t="s">
        <v>287</v>
      </c>
      <c r="E130" s="602"/>
      <c r="F130" s="94">
        <f>F129</f>
        <v>902</v>
      </c>
    </row>
    <row r="131" spans="1:6" ht="24.75" customHeight="1">
      <c r="A131" s="60"/>
      <c r="B131" s="34"/>
      <c r="C131" s="128" t="s">
        <v>540</v>
      </c>
      <c r="D131" s="608" t="s">
        <v>288</v>
      </c>
      <c r="E131" s="613"/>
      <c r="F131" s="89"/>
    </row>
    <row r="132" spans="1:6" ht="24.75" customHeight="1" thickBot="1">
      <c r="A132" s="60"/>
      <c r="B132" s="34"/>
      <c r="C132" s="51"/>
      <c r="D132" s="587" t="s">
        <v>496</v>
      </c>
      <c r="E132" s="587"/>
      <c r="F132" s="89">
        <v>1920</v>
      </c>
    </row>
    <row r="133" spans="1:6" ht="24.75" customHeight="1" thickBot="1">
      <c r="A133" s="58"/>
      <c r="B133" s="36"/>
      <c r="C133" s="129" t="s">
        <v>540</v>
      </c>
      <c r="D133" s="590" t="s">
        <v>289</v>
      </c>
      <c r="E133" s="602"/>
      <c r="F133" s="94">
        <f>F132</f>
        <v>1920</v>
      </c>
    </row>
    <row r="134" spans="1:6" ht="24.75" customHeight="1" thickBot="1">
      <c r="A134" s="58"/>
      <c r="B134" s="135" t="s">
        <v>537</v>
      </c>
      <c r="C134" s="597" t="s">
        <v>290</v>
      </c>
      <c r="D134" s="602"/>
      <c r="E134" s="602"/>
      <c r="F134" s="92">
        <f>F127+F130+F133</f>
        <v>6487</v>
      </c>
    </row>
    <row r="135" spans="1:6" ht="24.75" customHeight="1">
      <c r="A135" s="74"/>
      <c r="B135" s="136" t="s">
        <v>541</v>
      </c>
      <c r="C135" s="607" t="s">
        <v>291</v>
      </c>
      <c r="D135" s="613"/>
      <c r="E135" s="613"/>
      <c r="F135" s="95"/>
    </row>
    <row r="136" spans="1:6" ht="24.75" customHeight="1">
      <c r="A136" s="60"/>
      <c r="B136" s="34"/>
      <c r="C136" s="128" t="s">
        <v>542</v>
      </c>
      <c r="D136" s="586" t="s">
        <v>292</v>
      </c>
      <c r="E136" s="587"/>
      <c r="F136" s="100"/>
    </row>
    <row r="137" spans="1:6" ht="24.75" customHeight="1">
      <c r="A137" s="60"/>
      <c r="B137" s="34"/>
      <c r="C137" s="34"/>
      <c r="D137" s="587" t="s">
        <v>620</v>
      </c>
      <c r="E137" s="587"/>
      <c r="F137" s="89">
        <v>59165</v>
      </c>
    </row>
    <row r="138" spans="1:6" ht="24.75" customHeight="1">
      <c r="A138" s="60"/>
      <c r="B138" s="34"/>
      <c r="C138" s="34"/>
      <c r="D138" s="587" t="s">
        <v>496</v>
      </c>
      <c r="E138" s="587"/>
      <c r="F138" s="89">
        <v>1856</v>
      </c>
    </row>
    <row r="139" spans="1:6" ht="24.75" customHeight="1">
      <c r="A139" s="60"/>
      <c r="B139" s="34"/>
      <c r="C139" s="34"/>
      <c r="D139" s="587" t="s">
        <v>497</v>
      </c>
      <c r="E139" s="598"/>
      <c r="F139" s="89">
        <v>133</v>
      </c>
    </row>
    <row r="140" spans="1:6" ht="24.75" customHeight="1">
      <c r="A140" s="60"/>
      <c r="B140" s="34"/>
      <c r="C140" s="34"/>
      <c r="D140" s="587" t="s">
        <v>604</v>
      </c>
      <c r="E140" s="598"/>
      <c r="F140" s="89">
        <v>166</v>
      </c>
    </row>
    <row r="141" spans="1:6" ht="24.75" customHeight="1">
      <c r="A141" s="60"/>
      <c r="B141" s="34"/>
      <c r="C141" s="34"/>
      <c r="D141" s="587" t="s">
        <v>495</v>
      </c>
      <c r="E141" s="587"/>
      <c r="F141" s="89">
        <v>145</v>
      </c>
    </row>
    <row r="142" spans="1:6" ht="24.75" customHeight="1">
      <c r="A142" s="60"/>
      <c r="B142" s="34"/>
      <c r="C142" s="34"/>
      <c r="D142" s="587" t="s">
        <v>147</v>
      </c>
      <c r="E142" s="587"/>
      <c r="F142" s="89">
        <v>6</v>
      </c>
    </row>
    <row r="143" spans="1:6" ht="24.75" customHeight="1" thickBot="1">
      <c r="A143" s="60"/>
      <c r="B143" s="34"/>
      <c r="C143" s="34"/>
      <c r="D143" s="587" t="s">
        <v>339</v>
      </c>
      <c r="E143" s="587"/>
      <c r="F143" s="89">
        <v>26300</v>
      </c>
    </row>
    <row r="144" spans="1:6" ht="24.75" customHeight="1" thickBot="1">
      <c r="A144" s="58"/>
      <c r="B144" s="36"/>
      <c r="C144" s="129" t="s">
        <v>542</v>
      </c>
      <c r="D144" s="590" t="s">
        <v>293</v>
      </c>
      <c r="E144" s="602"/>
      <c r="F144" s="94">
        <f>F137+F138+F142+F143+F139+F140+F141</f>
        <v>87771</v>
      </c>
    </row>
    <row r="145" spans="1:6" ht="24.75" customHeight="1">
      <c r="A145" s="47"/>
      <c r="B145" s="34"/>
      <c r="C145" s="54" t="s">
        <v>543</v>
      </c>
      <c r="D145" s="586" t="s">
        <v>294</v>
      </c>
      <c r="E145" s="586"/>
      <c r="F145" s="89"/>
    </row>
    <row r="146" spans="1:6" ht="24.75" customHeight="1">
      <c r="A146" s="47"/>
      <c r="B146" s="34"/>
      <c r="C146" s="34"/>
      <c r="D146" s="587" t="s">
        <v>295</v>
      </c>
      <c r="E146" s="587"/>
      <c r="F146" s="89">
        <v>93</v>
      </c>
    </row>
    <row r="147" spans="1:6" ht="24.75" customHeight="1">
      <c r="A147" s="47"/>
      <c r="B147" s="34"/>
      <c r="C147" s="34"/>
      <c r="D147" s="587" t="s">
        <v>296</v>
      </c>
      <c r="E147" s="587"/>
      <c r="F147" s="89">
        <v>5530</v>
      </c>
    </row>
    <row r="148" spans="1:6" ht="24.75" customHeight="1">
      <c r="A148" s="47"/>
      <c r="B148" s="34"/>
      <c r="C148" s="34"/>
      <c r="D148" s="587" t="s">
        <v>297</v>
      </c>
      <c r="E148" s="587"/>
      <c r="F148" s="89">
        <v>1501</v>
      </c>
    </row>
    <row r="149" spans="1:6" ht="24.75" customHeight="1">
      <c r="A149" s="47"/>
      <c r="B149" s="34"/>
      <c r="C149" s="34"/>
      <c r="D149" s="587" t="s">
        <v>298</v>
      </c>
      <c r="E149" s="587"/>
      <c r="F149" s="89">
        <v>17735</v>
      </c>
    </row>
    <row r="150" spans="1:6" ht="24.75" customHeight="1">
      <c r="A150" s="47"/>
      <c r="B150" s="34"/>
      <c r="C150" s="34"/>
      <c r="D150" s="587" t="s">
        <v>299</v>
      </c>
      <c r="E150" s="587"/>
      <c r="F150" s="89">
        <v>6257</v>
      </c>
    </row>
    <row r="151" spans="1:6" ht="24.75" customHeight="1">
      <c r="A151" s="47"/>
      <c r="B151" s="34"/>
      <c r="C151" s="34"/>
      <c r="D151" s="587" t="s">
        <v>300</v>
      </c>
      <c r="E151" s="587"/>
      <c r="F151" s="89">
        <v>2591</v>
      </c>
    </row>
    <row r="152" spans="1:6" ht="24.75" customHeight="1">
      <c r="A152" s="47"/>
      <c r="B152" s="34"/>
      <c r="C152" s="34"/>
      <c r="D152" s="587" t="s">
        <v>301</v>
      </c>
      <c r="E152" s="587"/>
      <c r="F152" s="89">
        <v>3807</v>
      </c>
    </row>
    <row r="153" spans="1:6" ht="24.75" customHeight="1">
      <c r="A153" s="47"/>
      <c r="B153" s="34"/>
      <c r="C153" s="34"/>
      <c r="D153" s="587" t="s">
        <v>302</v>
      </c>
      <c r="E153" s="587"/>
      <c r="F153" s="89">
        <v>27082</v>
      </c>
    </row>
    <row r="154" spans="1:6" ht="24.75" customHeight="1">
      <c r="A154" s="47"/>
      <c r="B154" s="34"/>
      <c r="C154" s="34"/>
      <c r="D154" s="587" t="s">
        <v>303</v>
      </c>
      <c r="E154" s="587"/>
      <c r="F154" s="89">
        <v>8820</v>
      </c>
    </row>
    <row r="155" spans="1:6" ht="24.75" customHeight="1">
      <c r="A155" s="47"/>
      <c r="B155" s="34"/>
      <c r="C155" s="34"/>
      <c r="D155" s="51" t="s">
        <v>341</v>
      </c>
      <c r="E155" s="51"/>
      <c r="F155" s="89">
        <v>47</v>
      </c>
    </row>
    <row r="156" spans="1:6" ht="24.75" customHeight="1" thickBot="1">
      <c r="A156" s="47"/>
      <c r="B156" s="34"/>
      <c r="C156" s="34"/>
      <c r="D156" s="593" t="s">
        <v>224</v>
      </c>
      <c r="E156" s="593"/>
      <c r="F156" s="89">
        <v>14</v>
      </c>
    </row>
    <row r="157" spans="1:6" ht="24.75" customHeight="1" thickBot="1">
      <c r="A157" s="55"/>
      <c r="B157" s="36"/>
      <c r="C157" s="127" t="s">
        <v>543</v>
      </c>
      <c r="D157" s="590" t="s">
        <v>304</v>
      </c>
      <c r="E157" s="590"/>
      <c r="F157" s="94">
        <f>F146+F147+F148+F149+F150+F151+F152+F153+F154+F156+F155</f>
        <v>73477</v>
      </c>
    </row>
    <row r="158" spans="1:6" ht="24.75" customHeight="1">
      <c r="A158" s="72"/>
      <c r="B158" s="73"/>
      <c r="C158" s="126" t="s">
        <v>544</v>
      </c>
      <c r="D158" s="608" t="s">
        <v>343</v>
      </c>
      <c r="E158" s="608"/>
      <c r="F158" s="95"/>
    </row>
    <row r="159" spans="1:6" ht="24.75" customHeight="1">
      <c r="A159" s="47"/>
      <c r="B159" s="34"/>
      <c r="C159" s="34"/>
      <c r="D159" s="587" t="s">
        <v>306</v>
      </c>
      <c r="E159" s="587"/>
      <c r="F159" s="89">
        <v>1020</v>
      </c>
    </row>
    <row r="160" spans="1:6" ht="24.75" customHeight="1">
      <c r="A160" s="47"/>
      <c r="B160" s="34"/>
      <c r="C160" s="34"/>
      <c r="D160" s="587" t="s">
        <v>261</v>
      </c>
      <c r="E160" s="587"/>
      <c r="F160" s="89">
        <v>813</v>
      </c>
    </row>
    <row r="161" spans="1:6" ht="24.75" customHeight="1">
      <c r="A161" s="47"/>
      <c r="B161" s="34"/>
      <c r="C161" s="34"/>
      <c r="D161" s="587" t="s">
        <v>263</v>
      </c>
      <c r="E161" s="587"/>
      <c r="F161" s="89">
        <v>824</v>
      </c>
    </row>
    <row r="162" spans="1:6" ht="24.75" customHeight="1">
      <c r="A162" s="47"/>
      <c r="B162" s="34"/>
      <c r="C162" s="34"/>
      <c r="D162" s="587" t="s">
        <v>340</v>
      </c>
      <c r="E162" s="587"/>
      <c r="F162" s="89">
        <v>10450</v>
      </c>
    </row>
    <row r="163" spans="1:6" ht="24.75" customHeight="1" thickBot="1">
      <c r="A163" s="47"/>
      <c r="B163" s="34"/>
      <c r="C163" s="34"/>
      <c r="D163" s="593" t="s">
        <v>342</v>
      </c>
      <c r="E163" s="594"/>
      <c r="F163" s="89">
        <v>3000</v>
      </c>
    </row>
    <row r="164" spans="1:6" ht="24.75" customHeight="1" thickBot="1">
      <c r="A164" s="66"/>
      <c r="B164" s="37"/>
      <c r="C164" s="514" t="s">
        <v>544</v>
      </c>
      <c r="D164" s="590" t="s">
        <v>345</v>
      </c>
      <c r="E164" s="630"/>
      <c r="F164" s="94">
        <f>F159+F160+F161+F162+F163</f>
        <v>16107</v>
      </c>
    </row>
    <row r="165" spans="1:6" ht="24.75" customHeight="1">
      <c r="A165" s="47"/>
      <c r="B165" s="34"/>
      <c r="C165" s="54" t="s">
        <v>344</v>
      </c>
      <c r="D165" s="586" t="s">
        <v>305</v>
      </c>
      <c r="E165" s="586"/>
      <c r="F165" s="89"/>
    </row>
    <row r="166" spans="1:6" ht="30" customHeight="1">
      <c r="A166" s="47"/>
      <c r="B166" s="34"/>
      <c r="C166" s="54"/>
      <c r="D166" s="587" t="s">
        <v>346</v>
      </c>
      <c r="E166" s="587"/>
      <c r="F166" s="89">
        <v>5926</v>
      </c>
    </row>
    <row r="167" spans="1:6" ht="24.75" customHeight="1">
      <c r="A167" s="47"/>
      <c r="B167" s="34"/>
      <c r="C167" s="34"/>
      <c r="D167" s="587" t="s">
        <v>312</v>
      </c>
      <c r="E167" s="598"/>
      <c r="F167" s="89">
        <v>19725</v>
      </c>
    </row>
    <row r="168" spans="1:6" ht="24.75" customHeight="1">
      <c r="A168" s="47"/>
      <c r="B168" s="34"/>
      <c r="C168" s="34"/>
      <c r="D168" s="587" t="s">
        <v>307</v>
      </c>
      <c r="E168" s="587"/>
      <c r="F168" s="89">
        <v>506</v>
      </c>
    </row>
    <row r="169" spans="1:6" ht="24.75" customHeight="1">
      <c r="A169" s="47"/>
      <c r="B169" s="34"/>
      <c r="C169" s="34"/>
      <c r="D169" s="587" t="s">
        <v>151</v>
      </c>
      <c r="E169" s="598"/>
      <c r="F169" s="89">
        <v>43</v>
      </c>
    </row>
    <row r="170" spans="1:6" ht="24.75" customHeight="1">
      <c r="A170" s="47"/>
      <c r="B170" s="34"/>
      <c r="C170" s="34"/>
      <c r="D170" s="587" t="s">
        <v>347</v>
      </c>
      <c r="E170" s="587"/>
      <c r="F170" s="89">
        <v>10329</v>
      </c>
    </row>
    <row r="171" spans="1:6" ht="24.75" customHeight="1">
      <c r="A171" s="47"/>
      <c r="B171" s="34"/>
      <c r="C171" s="34"/>
      <c r="D171" s="587" t="s">
        <v>308</v>
      </c>
      <c r="E171" s="587"/>
      <c r="F171" s="89">
        <v>1008</v>
      </c>
    </row>
    <row r="172" spans="1:6" ht="24.75" customHeight="1">
      <c r="A172" s="47"/>
      <c r="B172" s="34"/>
      <c r="C172" s="34"/>
      <c r="D172" s="587" t="s">
        <v>309</v>
      </c>
      <c r="E172" s="587"/>
      <c r="F172" s="89">
        <v>3441</v>
      </c>
    </row>
    <row r="173" spans="1:6" ht="24.75" customHeight="1">
      <c r="A173" s="47"/>
      <c r="B173" s="34"/>
      <c r="C173" s="34"/>
      <c r="D173" s="587" t="s">
        <v>310</v>
      </c>
      <c r="E173" s="587"/>
      <c r="F173" s="89">
        <v>621</v>
      </c>
    </row>
    <row r="174" spans="1:6" ht="24.75" customHeight="1">
      <c r="A174" s="47"/>
      <c r="B174" s="34"/>
      <c r="C174" s="34"/>
      <c r="D174" s="587" t="s">
        <v>311</v>
      </c>
      <c r="E174" s="587"/>
      <c r="F174" s="89">
        <v>54675</v>
      </c>
    </row>
    <row r="175" spans="1:6" ht="24.75" customHeight="1">
      <c r="A175" s="47"/>
      <c r="B175" s="34"/>
      <c r="C175" s="34"/>
      <c r="D175" s="587" t="s">
        <v>501</v>
      </c>
      <c r="E175" s="587"/>
      <c r="F175" s="89">
        <v>3</v>
      </c>
    </row>
    <row r="176" spans="1:6" ht="24.75" customHeight="1" thickBot="1">
      <c r="A176" s="47"/>
      <c r="B176" s="34"/>
      <c r="C176" s="34"/>
      <c r="D176" s="51" t="s">
        <v>225</v>
      </c>
      <c r="E176" s="51"/>
      <c r="F176" s="89">
        <v>260</v>
      </c>
    </row>
    <row r="177" spans="1:6" ht="24.75" customHeight="1" thickBot="1">
      <c r="A177" s="55"/>
      <c r="B177" s="36"/>
      <c r="C177" s="127" t="s">
        <v>344</v>
      </c>
      <c r="D177" s="590" t="s">
        <v>313</v>
      </c>
      <c r="E177" s="590"/>
      <c r="F177" s="94">
        <f>F167+F168+F170+F171+F172+F173+F174+F175+F176+F169+F166</f>
        <v>96537</v>
      </c>
    </row>
    <row r="178" spans="1:6" ht="24.75" customHeight="1" thickBot="1">
      <c r="A178" s="61"/>
      <c r="B178" s="133" t="s">
        <v>541</v>
      </c>
      <c r="C178" s="597" t="s">
        <v>314</v>
      </c>
      <c r="D178" s="597"/>
      <c r="E178" s="597"/>
      <c r="F178" s="92">
        <f>F144+F157+F177+F164</f>
        <v>273892</v>
      </c>
    </row>
    <row r="179" spans="1:6" ht="24.75" customHeight="1" thickBot="1">
      <c r="A179" s="52"/>
      <c r="B179" s="53" t="s">
        <v>545</v>
      </c>
      <c r="C179" s="631" t="s">
        <v>315</v>
      </c>
      <c r="D179" s="631"/>
      <c r="E179" s="632"/>
      <c r="F179" s="101"/>
    </row>
    <row r="180" spans="1:6" ht="24.75" customHeight="1" thickBot="1">
      <c r="A180" s="68"/>
      <c r="B180" s="137" t="s">
        <v>545</v>
      </c>
      <c r="C180" s="597" t="s">
        <v>316</v>
      </c>
      <c r="D180" s="597"/>
      <c r="E180" s="618"/>
      <c r="F180" s="99"/>
    </row>
    <row r="181" spans="1:6" ht="24.75" customHeight="1">
      <c r="A181" s="108"/>
      <c r="B181" s="134"/>
      <c r="C181" s="59"/>
      <c r="D181" s="59"/>
      <c r="E181" s="59"/>
      <c r="F181" s="109"/>
    </row>
    <row r="182" spans="1:6" ht="24.75" customHeight="1">
      <c r="A182" s="40"/>
      <c r="B182" s="53"/>
      <c r="C182" s="122"/>
      <c r="D182" s="138">
        <v>4</v>
      </c>
      <c r="E182" s="122"/>
      <c r="F182" s="152"/>
    </row>
    <row r="183" spans="1:6" ht="24.75" customHeight="1" thickBot="1">
      <c r="A183" s="39"/>
      <c r="B183" s="133"/>
      <c r="C183" s="78"/>
      <c r="D183" s="81"/>
      <c r="E183" s="78"/>
      <c r="F183" s="107"/>
    </row>
    <row r="184" spans="1:6" ht="24.75" customHeight="1" thickBot="1">
      <c r="A184" s="105"/>
      <c r="B184" s="614" t="s">
        <v>613</v>
      </c>
      <c r="C184" s="614"/>
      <c r="D184" s="614"/>
      <c r="E184" s="615"/>
      <c r="F184" s="29" t="s">
        <v>267</v>
      </c>
    </row>
    <row r="185" spans="1:6" ht="24.75" customHeight="1">
      <c r="A185" s="72"/>
      <c r="B185" s="134" t="s">
        <v>546</v>
      </c>
      <c r="C185" s="607" t="s">
        <v>317</v>
      </c>
      <c r="D185" s="607"/>
      <c r="E185" s="607"/>
      <c r="F185" s="95"/>
    </row>
    <row r="186" spans="1:6" ht="24.75" customHeight="1">
      <c r="A186" s="47"/>
      <c r="B186" s="34"/>
      <c r="C186" s="54" t="s">
        <v>547</v>
      </c>
      <c r="D186" s="586" t="s">
        <v>318</v>
      </c>
      <c r="E186" s="586"/>
      <c r="F186" s="89"/>
    </row>
    <row r="187" spans="1:6" ht="24.75" customHeight="1">
      <c r="A187" s="47"/>
      <c r="B187" s="34"/>
      <c r="C187" s="51"/>
      <c r="D187" s="587" t="s">
        <v>147</v>
      </c>
      <c r="E187" s="587"/>
      <c r="F187" s="89">
        <v>336</v>
      </c>
    </row>
    <row r="188" spans="1:6" ht="24.75" customHeight="1">
      <c r="A188" s="47"/>
      <c r="B188" s="34"/>
      <c r="C188" s="51"/>
      <c r="D188" s="587" t="s">
        <v>620</v>
      </c>
      <c r="E188" s="587"/>
      <c r="F188" s="89">
        <v>85</v>
      </c>
    </row>
    <row r="189" spans="1:6" ht="24.75" customHeight="1">
      <c r="A189" s="47"/>
      <c r="B189" s="34"/>
      <c r="C189" s="51"/>
      <c r="D189" s="51" t="s">
        <v>348</v>
      </c>
      <c r="E189" s="51"/>
      <c r="F189" s="89">
        <v>115</v>
      </c>
    </row>
    <row r="190" spans="1:6" ht="24.75" customHeight="1">
      <c r="A190" s="47"/>
      <c r="B190" s="34"/>
      <c r="C190" s="51"/>
      <c r="D190" s="587" t="s">
        <v>604</v>
      </c>
      <c r="E190" s="598"/>
      <c r="F190" s="89">
        <v>40</v>
      </c>
    </row>
    <row r="191" spans="1:6" ht="24.75" customHeight="1" thickBot="1">
      <c r="A191" s="47"/>
      <c r="B191" s="34"/>
      <c r="C191" s="51"/>
      <c r="D191" s="587" t="s">
        <v>496</v>
      </c>
      <c r="E191" s="587"/>
      <c r="F191" s="89">
        <v>81</v>
      </c>
    </row>
    <row r="192" spans="1:6" ht="24.75" customHeight="1" thickBot="1">
      <c r="A192" s="55"/>
      <c r="B192" s="36"/>
      <c r="C192" s="127" t="s">
        <v>547</v>
      </c>
      <c r="D192" s="590" t="s">
        <v>319</v>
      </c>
      <c r="E192" s="590"/>
      <c r="F192" s="94">
        <f>F187+F188+F191+F189+F190</f>
        <v>657</v>
      </c>
    </row>
    <row r="193" spans="1:6" ht="24.75" customHeight="1">
      <c r="A193" s="47"/>
      <c r="B193" s="34"/>
      <c r="C193" s="54" t="s">
        <v>548</v>
      </c>
      <c r="D193" s="608" t="s">
        <v>320</v>
      </c>
      <c r="E193" s="608"/>
      <c r="F193" s="89"/>
    </row>
    <row r="194" spans="1:6" ht="24.75" customHeight="1">
      <c r="A194" s="47"/>
      <c r="B194" s="34"/>
      <c r="C194" s="34"/>
      <c r="D194" s="587" t="s">
        <v>497</v>
      </c>
      <c r="E194" s="587"/>
      <c r="F194" s="89">
        <v>3677</v>
      </c>
    </row>
    <row r="195" spans="1:6" ht="24.75" customHeight="1">
      <c r="A195" s="47"/>
      <c r="B195" s="34"/>
      <c r="C195" s="34"/>
      <c r="D195" s="587" t="s">
        <v>495</v>
      </c>
      <c r="E195" s="587"/>
      <c r="F195" s="89">
        <v>4836</v>
      </c>
    </row>
    <row r="196" spans="1:6" ht="24.75" customHeight="1">
      <c r="A196" s="47"/>
      <c r="B196" s="34"/>
      <c r="C196" s="34"/>
      <c r="D196" s="587" t="s">
        <v>604</v>
      </c>
      <c r="E196" s="587"/>
      <c r="F196" s="89">
        <v>8884</v>
      </c>
    </row>
    <row r="197" spans="1:6" ht="24.75" customHeight="1">
      <c r="A197" s="47"/>
      <c r="B197" s="34"/>
      <c r="C197" s="34"/>
      <c r="D197" s="587" t="s">
        <v>147</v>
      </c>
      <c r="E197" s="587"/>
      <c r="F197" s="89">
        <v>22319</v>
      </c>
    </row>
    <row r="198" spans="1:6" ht="24.75" customHeight="1">
      <c r="A198" s="47"/>
      <c r="B198" s="34"/>
      <c r="C198" s="34"/>
      <c r="D198" s="51" t="s">
        <v>115</v>
      </c>
      <c r="E198" s="51"/>
      <c r="F198" s="89">
        <v>612991</v>
      </c>
    </row>
    <row r="199" spans="1:6" ht="24.75" customHeight="1">
      <c r="A199" s="47"/>
      <c r="B199" s="34"/>
      <c r="C199" s="34"/>
      <c r="D199" s="51" t="s">
        <v>338</v>
      </c>
      <c r="E199" s="51"/>
      <c r="F199" s="89">
        <v>1345</v>
      </c>
    </row>
    <row r="200" spans="1:6" ht="24.75" customHeight="1">
      <c r="A200" s="47"/>
      <c r="B200" s="34"/>
      <c r="C200" s="34"/>
      <c r="D200" s="51" t="s">
        <v>620</v>
      </c>
      <c r="E200" s="51"/>
      <c r="F200" s="89">
        <v>4747</v>
      </c>
    </row>
    <row r="201" spans="1:6" ht="24.75" customHeight="1" thickBot="1">
      <c r="A201" s="48"/>
      <c r="B201" s="33"/>
      <c r="C201" s="34"/>
      <c r="D201" s="587" t="s">
        <v>496</v>
      </c>
      <c r="E201" s="587"/>
      <c r="F201" s="89">
        <v>17746</v>
      </c>
    </row>
    <row r="202" spans="1:6" ht="24.75" customHeight="1" thickBot="1">
      <c r="A202" s="48"/>
      <c r="B202" s="33"/>
      <c r="C202" s="127" t="s">
        <v>548</v>
      </c>
      <c r="D202" s="590" t="s">
        <v>321</v>
      </c>
      <c r="E202" s="590"/>
      <c r="F202" s="94">
        <f>F194+F195+F196+F201+F197+F198+F199+F200</f>
        <v>676545</v>
      </c>
    </row>
    <row r="203" spans="1:6" ht="24.75" customHeight="1">
      <c r="A203" s="47"/>
      <c r="B203" s="34"/>
      <c r="C203" s="54" t="s">
        <v>549</v>
      </c>
      <c r="D203" s="608" t="s">
        <v>322</v>
      </c>
      <c r="E203" s="608"/>
      <c r="F203" s="89"/>
    </row>
    <row r="204" spans="1:6" ht="24.75" customHeight="1">
      <c r="A204" s="47"/>
      <c r="B204" s="34"/>
      <c r="C204" s="51"/>
      <c r="D204" s="587" t="s">
        <v>620</v>
      </c>
      <c r="E204" s="587"/>
      <c r="F204" s="89">
        <v>5</v>
      </c>
    </row>
    <row r="205" spans="1:6" ht="24.75" customHeight="1" thickBot="1">
      <c r="A205" s="47"/>
      <c r="B205" s="34"/>
      <c r="C205" s="51"/>
      <c r="D205" s="587" t="s">
        <v>147</v>
      </c>
      <c r="E205" s="587"/>
      <c r="F205" s="89">
        <v>1692</v>
      </c>
    </row>
    <row r="206" spans="1:6" ht="24.75" customHeight="1" thickBot="1">
      <c r="A206" s="55"/>
      <c r="B206" s="36"/>
      <c r="C206" s="127" t="s">
        <v>549</v>
      </c>
      <c r="D206" s="590" t="s">
        <v>323</v>
      </c>
      <c r="E206" s="590"/>
      <c r="F206" s="94">
        <f>F204+F205</f>
        <v>1697</v>
      </c>
    </row>
    <row r="207" spans="1:6" ht="24.75" customHeight="1" thickBot="1">
      <c r="A207" s="48"/>
      <c r="B207" s="133" t="s">
        <v>546</v>
      </c>
      <c r="C207" s="597" t="s">
        <v>324</v>
      </c>
      <c r="D207" s="597"/>
      <c r="E207" s="597"/>
      <c r="F207" s="92">
        <f>F192+F202+F206</f>
        <v>678899</v>
      </c>
    </row>
    <row r="208" spans="1:6" ht="24.75" customHeight="1">
      <c r="A208" s="47"/>
      <c r="B208" s="53" t="s">
        <v>550</v>
      </c>
      <c r="C208" s="607" t="s">
        <v>325</v>
      </c>
      <c r="D208" s="607"/>
      <c r="E208" s="607"/>
      <c r="F208" s="89"/>
    </row>
    <row r="209" spans="1:6" ht="24.75" customHeight="1">
      <c r="A209" s="47"/>
      <c r="B209" s="34"/>
      <c r="C209" s="54" t="s">
        <v>551</v>
      </c>
      <c r="D209" s="586" t="s">
        <v>326</v>
      </c>
      <c r="E209" s="586"/>
      <c r="F209" s="89"/>
    </row>
    <row r="210" spans="1:6" ht="24.75" customHeight="1">
      <c r="A210" s="47"/>
      <c r="B210" s="34"/>
      <c r="C210" s="51"/>
      <c r="D210" s="587" t="s">
        <v>147</v>
      </c>
      <c r="E210" s="587"/>
      <c r="F210" s="89">
        <v>52</v>
      </c>
    </row>
    <row r="211" spans="1:6" ht="24.75" customHeight="1">
      <c r="A211" s="47"/>
      <c r="B211" s="34"/>
      <c r="C211" s="51"/>
      <c r="D211" s="587" t="s">
        <v>620</v>
      </c>
      <c r="E211" s="587"/>
      <c r="F211" s="89">
        <v>307</v>
      </c>
    </row>
    <row r="212" spans="1:6" ht="24.75" customHeight="1" thickBot="1">
      <c r="A212" s="47"/>
      <c r="B212" s="34"/>
      <c r="C212" s="51"/>
      <c r="D212" s="587" t="s">
        <v>115</v>
      </c>
      <c r="E212" s="587"/>
      <c r="F212" s="89">
        <v>121</v>
      </c>
    </row>
    <row r="213" spans="1:6" ht="24.75" customHeight="1" thickBot="1">
      <c r="A213" s="55"/>
      <c r="B213" s="36"/>
      <c r="C213" s="127" t="s">
        <v>551</v>
      </c>
      <c r="D213" s="590" t="s">
        <v>327</v>
      </c>
      <c r="E213" s="590"/>
      <c r="F213" s="94">
        <f>F210+F211+F212</f>
        <v>480</v>
      </c>
    </row>
    <row r="214" spans="1:6" ht="24.75" customHeight="1">
      <c r="A214" s="72"/>
      <c r="B214" s="73"/>
      <c r="C214" s="126" t="s">
        <v>552</v>
      </c>
      <c r="D214" s="608" t="s">
        <v>328</v>
      </c>
      <c r="E214" s="608"/>
      <c r="F214" s="95"/>
    </row>
    <row r="215" spans="1:6" ht="24.75" customHeight="1">
      <c r="A215" s="47"/>
      <c r="B215" s="34"/>
      <c r="C215" s="34"/>
      <c r="D215" s="587" t="s">
        <v>496</v>
      </c>
      <c r="E215" s="587"/>
      <c r="F215" s="89">
        <v>263</v>
      </c>
    </row>
    <row r="216" spans="1:6" ht="24.75" customHeight="1">
      <c r="A216" s="47"/>
      <c r="B216" s="34"/>
      <c r="C216" s="34"/>
      <c r="D216" s="587" t="s">
        <v>497</v>
      </c>
      <c r="E216" s="587"/>
      <c r="F216" s="89">
        <v>574</v>
      </c>
    </row>
    <row r="217" spans="1:6" ht="24.75" customHeight="1">
      <c r="A217" s="47"/>
      <c r="B217" s="34"/>
      <c r="C217" s="34"/>
      <c r="D217" s="587" t="s">
        <v>275</v>
      </c>
      <c r="E217" s="587"/>
      <c r="F217" s="89">
        <v>1531</v>
      </c>
    </row>
    <row r="218" spans="1:6" ht="24.75" customHeight="1">
      <c r="A218" s="47"/>
      <c r="B218" s="34"/>
      <c r="C218" s="34"/>
      <c r="D218" s="587" t="s">
        <v>351</v>
      </c>
      <c r="E218" s="598"/>
      <c r="F218" s="89">
        <v>139</v>
      </c>
    </row>
    <row r="219" spans="1:6" ht="24.75" customHeight="1">
      <c r="A219" s="47"/>
      <c r="B219" s="34"/>
      <c r="C219" s="34"/>
      <c r="D219" s="587" t="s">
        <v>353</v>
      </c>
      <c r="E219" s="587"/>
      <c r="F219" s="89">
        <v>2089</v>
      </c>
    </row>
    <row r="220" spans="1:6" ht="24.75" customHeight="1">
      <c r="A220" s="47"/>
      <c r="B220" s="34"/>
      <c r="C220" s="34"/>
      <c r="D220" s="587" t="s">
        <v>604</v>
      </c>
      <c r="E220" s="587"/>
      <c r="F220" s="89">
        <v>341</v>
      </c>
    </row>
    <row r="221" spans="1:6" ht="24.75" customHeight="1">
      <c r="A221" s="47"/>
      <c r="B221" s="34"/>
      <c r="C221" s="34"/>
      <c r="D221" s="587" t="s">
        <v>147</v>
      </c>
      <c r="E221" s="587"/>
      <c r="F221" s="89">
        <v>3672</v>
      </c>
    </row>
    <row r="222" spans="1:6" ht="24.75" customHeight="1" thickBot="1">
      <c r="A222" s="47"/>
      <c r="B222" s="34"/>
      <c r="C222" s="34"/>
      <c r="D222" s="587" t="s">
        <v>115</v>
      </c>
      <c r="E222" s="587"/>
      <c r="F222" s="89">
        <v>7324</v>
      </c>
    </row>
    <row r="223" spans="1:6" ht="24.75" customHeight="1" thickBot="1">
      <c r="A223" s="55"/>
      <c r="B223" s="36"/>
      <c r="C223" s="127" t="s">
        <v>552</v>
      </c>
      <c r="D223" s="590" t="s">
        <v>354</v>
      </c>
      <c r="E223" s="590"/>
      <c r="F223" s="94">
        <f>F215+F216+F217+F218+F219+F220+F221+F222</f>
        <v>15933</v>
      </c>
    </row>
    <row r="224" spans="1:6" ht="24.75" customHeight="1" thickBot="1">
      <c r="A224" s="47"/>
      <c r="B224" s="133" t="s">
        <v>550</v>
      </c>
      <c r="C224" s="597" t="s">
        <v>355</v>
      </c>
      <c r="D224" s="597"/>
      <c r="E224" s="597"/>
      <c r="F224" s="92">
        <f>F213+F223</f>
        <v>16413</v>
      </c>
    </row>
    <row r="225" spans="1:6" ht="24.75" customHeight="1" thickBot="1">
      <c r="A225" s="604" t="s">
        <v>176</v>
      </c>
      <c r="B225" s="605"/>
      <c r="C225" s="605"/>
      <c r="D225" s="605"/>
      <c r="E225" s="606"/>
      <c r="F225" s="92">
        <f>F134+F178+F180+F207+F224</f>
        <v>975691</v>
      </c>
    </row>
    <row r="226" spans="1:6" ht="24.75" customHeight="1" thickBot="1">
      <c r="A226" s="604" t="s">
        <v>356</v>
      </c>
      <c r="B226" s="605"/>
      <c r="C226" s="605"/>
      <c r="D226" s="605"/>
      <c r="E226" s="606"/>
      <c r="F226" s="92">
        <f>F117+F225</f>
        <v>14576617</v>
      </c>
    </row>
    <row r="227" spans="1:6" ht="24.75" customHeight="1">
      <c r="A227" s="59"/>
      <c r="B227" s="59"/>
      <c r="C227" s="59"/>
      <c r="D227" s="59"/>
      <c r="E227" s="59"/>
      <c r="F227" s="109"/>
    </row>
    <row r="228" spans="1:6" ht="24.75" customHeight="1">
      <c r="A228" s="122"/>
      <c r="B228" s="122"/>
      <c r="C228" s="122"/>
      <c r="D228" s="122"/>
      <c r="E228" s="122"/>
      <c r="F228" s="152"/>
    </row>
    <row r="229" spans="1:6" ht="24.75" customHeight="1">
      <c r="A229" s="122"/>
      <c r="B229" s="122"/>
      <c r="C229" s="122"/>
      <c r="D229" s="138">
        <v>5</v>
      </c>
      <c r="E229" s="122"/>
      <c r="F229" s="152"/>
    </row>
    <row r="230" spans="1:6" ht="24.75" customHeight="1" thickBot="1">
      <c r="A230" s="78"/>
      <c r="B230" s="78"/>
      <c r="C230" s="78"/>
      <c r="D230" s="81"/>
      <c r="E230" s="78"/>
      <c r="F230" s="107"/>
    </row>
    <row r="231" spans="1:6" ht="24.75" customHeight="1" thickBot="1">
      <c r="A231" s="105"/>
      <c r="B231" s="591" t="s">
        <v>613</v>
      </c>
      <c r="C231" s="591"/>
      <c r="D231" s="591"/>
      <c r="E231" s="592"/>
      <c r="F231" s="29" t="s">
        <v>267</v>
      </c>
    </row>
    <row r="232" spans="1:6" ht="24.75" customHeight="1">
      <c r="A232" s="639" t="s">
        <v>226</v>
      </c>
      <c r="B232" s="600"/>
      <c r="C232" s="600"/>
      <c r="D232" s="600"/>
      <c r="E232" s="638"/>
      <c r="F232" s="101"/>
    </row>
    <row r="233" spans="1:6" ht="24.75" customHeight="1">
      <c r="A233" s="627" t="s">
        <v>377</v>
      </c>
      <c r="B233" s="628"/>
      <c r="C233" s="628"/>
      <c r="D233" s="628"/>
      <c r="E233" s="629"/>
      <c r="F233" s="102"/>
    </row>
    <row r="234" spans="1:6" ht="24.75" customHeight="1">
      <c r="A234" s="47"/>
      <c r="B234" s="53" t="s">
        <v>526</v>
      </c>
      <c r="C234" s="595" t="s">
        <v>562</v>
      </c>
      <c r="D234" s="595"/>
      <c r="E234" s="595"/>
      <c r="F234" s="101"/>
    </row>
    <row r="235" spans="1:6" ht="24.75" customHeight="1">
      <c r="A235" s="47"/>
      <c r="B235" s="53"/>
      <c r="C235" s="148" t="s">
        <v>527</v>
      </c>
      <c r="D235" s="124" t="s">
        <v>152</v>
      </c>
      <c r="E235" s="122"/>
      <c r="F235" s="101"/>
    </row>
    <row r="236" spans="1:6" ht="24.75" customHeight="1">
      <c r="A236" s="47"/>
      <c r="B236" s="53"/>
      <c r="C236" s="122"/>
      <c r="D236" s="587" t="s">
        <v>353</v>
      </c>
      <c r="E236" s="587"/>
      <c r="F236" s="89">
        <v>1051235</v>
      </c>
    </row>
    <row r="237" spans="1:6" ht="24.75" customHeight="1">
      <c r="A237" s="47"/>
      <c r="B237" s="53"/>
      <c r="C237" s="122"/>
      <c r="D237" s="587" t="s">
        <v>496</v>
      </c>
      <c r="E237" s="587"/>
      <c r="F237" s="89">
        <v>28376</v>
      </c>
    </row>
    <row r="238" spans="1:6" ht="24.75" customHeight="1">
      <c r="A238" s="47"/>
      <c r="B238" s="53"/>
      <c r="C238" s="122"/>
      <c r="D238" s="587" t="s">
        <v>351</v>
      </c>
      <c r="E238" s="598"/>
      <c r="F238" s="89">
        <v>40730</v>
      </c>
    </row>
    <row r="239" spans="1:6" ht="24.75" customHeight="1">
      <c r="A239" s="47"/>
      <c r="B239" s="53"/>
      <c r="C239" s="122"/>
      <c r="D239" s="587" t="s">
        <v>604</v>
      </c>
      <c r="E239" s="587"/>
      <c r="F239" s="89">
        <v>123711</v>
      </c>
    </row>
    <row r="240" spans="1:6" ht="24.75" customHeight="1">
      <c r="A240" s="47"/>
      <c r="B240" s="53"/>
      <c r="C240" s="122"/>
      <c r="D240" s="587" t="s">
        <v>115</v>
      </c>
      <c r="E240" s="587"/>
      <c r="F240" s="89">
        <v>6128638</v>
      </c>
    </row>
    <row r="241" spans="1:6" ht="24.75" customHeight="1" thickBot="1">
      <c r="A241" s="47"/>
      <c r="B241" s="53"/>
      <c r="C241" s="122"/>
      <c r="D241" s="587" t="s">
        <v>275</v>
      </c>
      <c r="E241" s="587"/>
      <c r="F241" s="89">
        <v>89431</v>
      </c>
    </row>
    <row r="242" spans="1:6" ht="24.75" customHeight="1" thickBot="1">
      <c r="A242" s="55"/>
      <c r="B242" s="137"/>
      <c r="C242" s="140" t="s">
        <v>527</v>
      </c>
      <c r="D242" s="590" t="s">
        <v>153</v>
      </c>
      <c r="E242" s="617"/>
      <c r="F242" s="94">
        <f>F236+F237+F238+F239+F240+F241</f>
        <v>7462121</v>
      </c>
    </row>
    <row r="243" spans="1:6" ht="24.75" customHeight="1" thickBot="1">
      <c r="A243" s="55"/>
      <c r="B243" s="144" t="s">
        <v>526</v>
      </c>
      <c r="C243" s="597" t="s">
        <v>276</v>
      </c>
      <c r="D243" s="597"/>
      <c r="E243" s="618"/>
      <c r="F243" s="99">
        <f>F242</f>
        <v>7462121</v>
      </c>
    </row>
    <row r="244" spans="1:6" ht="24.75" customHeight="1">
      <c r="A244" s="47"/>
      <c r="B244" s="53" t="s">
        <v>528</v>
      </c>
      <c r="C244" s="595" t="s">
        <v>357</v>
      </c>
      <c r="D244" s="595"/>
      <c r="E244" s="595"/>
      <c r="F244" s="101"/>
    </row>
    <row r="245" spans="1:6" ht="24.75" customHeight="1">
      <c r="A245" s="47"/>
      <c r="B245" s="53"/>
      <c r="C245" s="148" t="s">
        <v>154</v>
      </c>
      <c r="D245" s="124" t="s">
        <v>155</v>
      </c>
      <c r="E245" s="124"/>
      <c r="F245" s="101"/>
    </row>
    <row r="246" spans="1:6" ht="24.75" customHeight="1">
      <c r="A246" s="47"/>
      <c r="B246" s="53"/>
      <c r="C246" s="122"/>
      <c r="D246" s="587" t="s">
        <v>353</v>
      </c>
      <c r="E246" s="598"/>
      <c r="F246" s="89">
        <v>31317</v>
      </c>
    </row>
    <row r="247" spans="1:6" ht="24.75" customHeight="1">
      <c r="A247" s="47"/>
      <c r="B247" s="53"/>
      <c r="C247" s="122"/>
      <c r="D247" s="587" t="s">
        <v>497</v>
      </c>
      <c r="E247" s="587"/>
      <c r="F247" s="89">
        <v>193277</v>
      </c>
    </row>
    <row r="248" spans="1:6" ht="24.75" customHeight="1">
      <c r="A248" s="47"/>
      <c r="B248" s="53"/>
      <c r="C248" s="122"/>
      <c r="D248" s="587" t="s">
        <v>496</v>
      </c>
      <c r="E248" s="587"/>
      <c r="F248" s="89">
        <v>213875</v>
      </c>
    </row>
    <row r="249" spans="1:6" ht="24.75" customHeight="1">
      <c r="A249" s="47"/>
      <c r="B249" s="53"/>
      <c r="C249" s="122"/>
      <c r="D249" s="587" t="s">
        <v>351</v>
      </c>
      <c r="E249" s="598"/>
      <c r="F249" s="89">
        <v>-15165</v>
      </c>
    </row>
    <row r="250" spans="1:6" ht="24.75" customHeight="1">
      <c r="A250" s="47"/>
      <c r="B250" s="53"/>
      <c r="C250" s="122"/>
      <c r="D250" s="587" t="s">
        <v>604</v>
      </c>
      <c r="E250" s="587"/>
      <c r="F250" s="89">
        <v>1834</v>
      </c>
    </row>
    <row r="251" spans="1:6" ht="24.75" customHeight="1">
      <c r="A251" s="47"/>
      <c r="B251" s="53"/>
      <c r="C251" s="122"/>
      <c r="D251" s="587" t="s">
        <v>115</v>
      </c>
      <c r="E251" s="587"/>
      <c r="F251" s="89">
        <v>-403599</v>
      </c>
    </row>
    <row r="252" spans="1:6" ht="24.75" customHeight="1">
      <c r="A252" s="47"/>
      <c r="B252" s="53"/>
      <c r="C252" s="122"/>
      <c r="D252" s="587" t="s">
        <v>275</v>
      </c>
      <c r="E252" s="587"/>
      <c r="F252" s="89">
        <v>78980</v>
      </c>
    </row>
    <row r="253" spans="1:6" ht="24.75" customHeight="1" thickBot="1">
      <c r="A253" s="47"/>
      <c r="B253" s="53"/>
      <c r="C253" s="122"/>
      <c r="D253" s="587" t="s">
        <v>586</v>
      </c>
      <c r="E253" s="598"/>
      <c r="F253" s="89">
        <v>36606</v>
      </c>
    </row>
    <row r="254" spans="1:6" ht="24.75" customHeight="1" thickBot="1">
      <c r="A254" s="55"/>
      <c r="B254" s="137"/>
      <c r="C254" s="140" t="s">
        <v>154</v>
      </c>
      <c r="D254" s="590" t="s">
        <v>156</v>
      </c>
      <c r="E254" s="630"/>
      <c r="F254" s="94">
        <f>F246+F247+F248+F249+F250+F251+F252+F253</f>
        <v>137125</v>
      </c>
    </row>
    <row r="255" spans="1:9" ht="24.75" customHeight="1" thickBot="1">
      <c r="A255" s="55"/>
      <c r="B255" s="144" t="s">
        <v>528</v>
      </c>
      <c r="C255" s="597" t="s">
        <v>277</v>
      </c>
      <c r="D255" s="616"/>
      <c r="E255" s="617"/>
      <c r="F255" s="99">
        <f>F246+F247+F248+F249+F250+F251+F252+F253</f>
        <v>137125</v>
      </c>
      <c r="I255" s="141"/>
    </row>
    <row r="256" spans="1:6" ht="24.75" customHeight="1" thickBot="1">
      <c r="A256" s="604" t="s">
        <v>358</v>
      </c>
      <c r="B256" s="605"/>
      <c r="C256" s="605"/>
      <c r="D256" s="605"/>
      <c r="E256" s="606"/>
      <c r="F256" s="92">
        <f>F243+F255</f>
        <v>7599246</v>
      </c>
    </row>
    <row r="257" spans="1:6" ht="24.75" customHeight="1">
      <c r="A257" s="599" t="s">
        <v>378</v>
      </c>
      <c r="B257" s="600"/>
      <c r="C257" s="600"/>
      <c r="D257" s="600"/>
      <c r="E257" s="638"/>
      <c r="F257" s="89"/>
    </row>
    <row r="258" spans="1:6" ht="24.75" customHeight="1">
      <c r="A258" s="47"/>
      <c r="B258" s="53" t="s">
        <v>537</v>
      </c>
      <c r="C258" s="595" t="s">
        <v>334</v>
      </c>
      <c r="D258" s="595"/>
      <c r="E258" s="595"/>
      <c r="F258" s="89"/>
    </row>
    <row r="259" spans="1:6" ht="24.75" customHeight="1">
      <c r="A259" s="47"/>
      <c r="B259" s="40"/>
      <c r="C259" s="54" t="s">
        <v>538</v>
      </c>
      <c r="D259" s="586" t="s">
        <v>359</v>
      </c>
      <c r="E259" s="587"/>
      <c r="F259" s="89"/>
    </row>
    <row r="260" spans="1:6" ht="24.75" customHeight="1">
      <c r="A260" s="47"/>
      <c r="B260" s="34"/>
      <c r="C260" s="40"/>
      <c r="D260" s="587" t="s">
        <v>496</v>
      </c>
      <c r="E260" s="587"/>
      <c r="F260" s="89">
        <v>18090</v>
      </c>
    </row>
    <row r="261" spans="1:6" ht="24.75" customHeight="1">
      <c r="A261" s="47"/>
      <c r="B261" s="34"/>
      <c r="C261" s="34"/>
      <c r="D261" s="587" t="s">
        <v>497</v>
      </c>
      <c r="E261" s="587"/>
      <c r="F261" s="89">
        <v>4251</v>
      </c>
    </row>
    <row r="262" spans="1:6" ht="24.75" customHeight="1">
      <c r="A262" s="47"/>
      <c r="B262" s="34"/>
      <c r="C262" s="34"/>
      <c r="D262" s="587" t="s">
        <v>351</v>
      </c>
      <c r="E262" s="598"/>
      <c r="F262" s="89">
        <v>1484</v>
      </c>
    </row>
    <row r="263" spans="1:6" ht="24.75" customHeight="1">
      <c r="A263" s="47"/>
      <c r="B263" s="34"/>
      <c r="C263" s="34"/>
      <c r="D263" s="587" t="s">
        <v>620</v>
      </c>
      <c r="E263" s="587"/>
      <c r="F263" s="89">
        <v>2674</v>
      </c>
    </row>
    <row r="264" spans="1:6" ht="24.75" customHeight="1">
      <c r="A264" s="47"/>
      <c r="B264" s="34"/>
      <c r="C264" s="34"/>
      <c r="D264" s="587" t="s">
        <v>604</v>
      </c>
      <c r="E264" s="587"/>
      <c r="F264" s="89">
        <v>9265</v>
      </c>
    </row>
    <row r="265" spans="1:6" ht="24.75" customHeight="1">
      <c r="A265" s="47"/>
      <c r="B265" s="34"/>
      <c r="C265" s="34"/>
      <c r="D265" s="587" t="s">
        <v>275</v>
      </c>
      <c r="E265" s="587"/>
      <c r="F265" s="89">
        <v>6276</v>
      </c>
    </row>
    <row r="266" spans="1:6" ht="24.75" customHeight="1">
      <c r="A266" s="47"/>
      <c r="B266" s="34"/>
      <c r="C266" s="34"/>
      <c r="D266" s="587" t="s">
        <v>115</v>
      </c>
      <c r="E266" s="587"/>
      <c r="F266" s="89">
        <v>358519</v>
      </c>
    </row>
    <row r="267" spans="1:6" ht="24.75" customHeight="1" thickBot="1">
      <c r="A267" s="47"/>
      <c r="B267" s="34"/>
      <c r="C267" s="34"/>
      <c r="D267" s="587" t="s">
        <v>147</v>
      </c>
      <c r="E267" s="587"/>
      <c r="F267" s="89">
        <v>22752</v>
      </c>
    </row>
    <row r="268" spans="1:6" ht="24.75" customHeight="1" thickBot="1">
      <c r="A268" s="55"/>
      <c r="B268" s="515"/>
      <c r="C268" s="127" t="s">
        <v>538</v>
      </c>
      <c r="D268" s="590" t="s">
        <v>553</v>
      </c>
      <c r="E268" s="590"/>
      <c r="F268" s="94">
        <f>F260+F261+F262+F263+F264+F265+F266+F267</f>
        <v>423311</v>
      </c>
    </row>
    <row r="269" spans="1:6" ht="24.75" customHeight="1" thickBot="1">
      <c r="A269" s="48"/>
      <c r="B269" s="133" t="s">
        <v>537</v>
      </c>
      <c r="C269" s="597" t="s">
        <v>335</v>
      </c>
      <c r="D269" s="597"/>
      <c r="E269" s="597"/>
      <c r="F269" s="92">
        <f>F268</f>
        <v>423311</v>
      </c>
    </row>
    <row r="270" spans="1:6" ht="24.75" customHeight="1">
      <c r="A270" s="47"/>
      <c r="B270" s="53" t="s">
        <v>541</v>
      </c>
      <c r="C270" s="607" t="s">
        <v>360</v>
      </c>
      <c r="D270" s="607"/>
      <c r="E270" s="607"/>
      <c r="F270" s="89"/>
    </row>
    <row r="271" spans="1:6" ht="24.75" customHeight="1">
      <c r="A271" s="47"/>
      <c r="B271" s="56"/>
      <c r="C271" s="587" t="s">
        <v>275</v>
      </c>
      <c r="D271" s="587"/>
      <c r="E271" s="598"/>
      <c r="F271" s="89">
        <v>42</v>
      </c>
    </row>
    <row r="272" spans="1:6" ht="24.75" customHeight="1">
      <c r="A272" s="47"/>
      <c r="B272" s="56"/>
      <c r="C272" s="587" t="s">
        <v>620</v>
      </c>
      <c r="D272" s="587"/>
      <c r="E272" s="598"/>
      <c r="F272" s="89">
        <v>3711</v>
      </c>
    </row>
    <row r="273" spans="1:6" ht="24.75" customHeight="1" thickBot="1">
      <c r="A273" s="48"/>
      <c r="B273" s="34"/>
      <c r="C273" s="593" t="s">
        <v>339</v>
      </c>
      <c r="D273" s="593"/>
      <c r="E273" s="593"/>
      <c r="F273" s="90">
        <v>112939</v>
      </c>
    </row>
    <row r="274" spans="1:9" ht="24.75" customHeight="1" thickBot="1">
      <c r="A274" s="48"/>
      <c r="B274" s="132" t="s">
        <v>541</v>
      </c>
      <c r="C274" s="597" t="s">
        <v>361</v>
      </c>
      <c r="D274" s="597"/>
      <c r="E274" s="597"/>
      <c r="F274" s="99">
        <f>F273+F271+F272</f>
        <v>116692</v>
      </c>
      <c r="I274" s="141"/>
    </row>
    <row r="275" spans="1:6" ht="24.75" customHeight="1" thickBot="1">
      <c r="A275" s="604" t="s">
        <v>362</v>
      </c>
      <c r="B275" s="605"/>
      <c r="C275" s="605"/>
      <c r="D275" s="605"/>
      <c r="E275" s="606"/>
      <c r="F275" s="92">
        <f>F269+F274</f>
        <v>540003</v>
      </c>
    </row>
    <row r="276" spans="1:6" ht="24.75" customHeight="1">
      <c r="A276" s="599" t="s">
        <v>379</v>
      </c>
      <c r="B276" s="600"/>
      <c r="C276" s="600"/>
      <c r="D276" s="600"/>
      <c r="E276" s="601"/>
      <c r="F276" s="103"/>
    </row>
    <row r="277" spans="1:6" ht="24.75" customHeight="1">
      <c r="A277" s="62" t="s">
        <v>554</v>
      </c>
      <c r="B277" s="130" t="s">
        <v>370</v>
      </c>
      <c r="C277" s="595" t="s">
        <v>363</v>
      </c>
      <c r="D277" s="595"/>
      <c r="E277" s="587"/>
      <c r="F277" s="96"/>
    </row>
    <row r="278" spans="1:6" ht="34.5" customHeight="1">
      <c r="A278" s="47"/>
      <c r="B278" s="63"/>
      <c r="C278" s="64" t="s">
        <v>555</v>
      </c>
      <c r="D278" s="603" t="s">
        <v>157</v>
      </c>
      <c r="E278" s="587"/>
      <c r="F278" s="100">
        <v>2266884</v>
      </c>
    </row>
    <row r="279" spans="1:6" ht="34.5" customHeight="1">
      <c r="A279" s="47"/>
      <c r="B279" s="63"/>
      <c r="C279" s="64" t="s">
        <v>556</v>
      </c>
      <c r="D279" s="603" t="s">
        <v>158</v>
      </c>
      <c r="E279" s="603"/>
      <c r="F279" s="100">
        <v>3647714</v>
      </c>
    </row>
    <row r="280" spans="1:6" ht="24.75" customHeight="1">
      <c r="A280" s="47"/>
      <c r="B280" s="63"/>
      <c r="C280" s="121" t="s">
        <v>365</v>
      </c>
      <c r="D280" s="586" t="s">
        <v>364</v>
      </c>
      <c r="E280" s="586"/>
      <c r="F280" s="89"/>
    </row>
    <row r="281" spans="1:6" ht="24.75" customHeight="1">
      <c r="A281" s="47"/>
      <c r="B281" s="57"/>
      <c r="C281" s="57"/>
      <c r="D281" s="624" t="s">
        <v>563</v>
      </c>
      <c r="E281" s="603"/>
      <c r="F281" s="89"/>
    </row>
    <row r="282" spans="1:6" ht="34.5" customHeight="1">
      <c r="A282" s="65"/>
      <c r="B282" s="34"/>
      <c r="C282" s="34"/>
      <c r="D282" s="587" t="s">
        <v>564</v>
      </c>
      <c r="E282" s="587"/>
      <c r="F282" s="89">
        <v>4340</v>
      </c>
    </row>
    <row r="283" spans="1:6" ht="34.5" customHeight="1">
      <c r="A283" s="65"/>
      <c r="B283" s="34"/>
      <c r="C283" s="34"/>
      <c r="D283" s="587" t="s">
        <v>566</v>
      </c>
      <c r="E283" s="587"/>
      <c r="F283" s="89">
        <v>4259</v>
      </c>
    </row>
    <row r="284" spans="1:6" ht="34.5" customHeight="1" thickBot="1">
      <c r="A284" s="65"/>
      <c r="B284" s="34"/>
      <c r="C284" s="33"/>
      <c r="D284" s="593" t="s">
        <v>565</v>
      </c>
      <c r="E284" s="593"/>
      <c r="F284" s="89">
        <v>9935</v>
      </c>
    </row>
    <row r="285" spans="1:6" ht="24.75" customHeight="1" thickBot="1">
      <c r="A285" s="66"/>
      <c r="B285" s="37"/>
      <c r="C285" s="41" t="s">
        <v>365</v>
      </c>
      <c r="D285" s="590" t="s">
        <v>366</v>
      </c>
      <c r="E285" s="590"/>
      <c r="F285" s="94">
        <f>F282+F283+F284</f>
        <v>18534</v>
      </c>
    </row>
    <row r="286" spans="1:6" ht="24.75" customHeight="1">
      <c r="A286" s="65"/>
      <c r="B286" s="57"/>
      <c r="C286" s="42" t="s">
        <v>557</v>
      </c>
      <c r="D286" s="608" t="s">
        <v>368</v>
      </c>
      <c r="E286" s="608"/>
      <c r="F286" s="100"/>
    </row>
    <row r="287" spans="1:6" ht="34.5" customHeight="1" thickBot="1">
      <c r="A287" s="47"/>
      <c r="B287" s="34"/>
      <c r="C287" s="34"/>
      <c r="D287" s="593" t="s">
        <v>336</v>
      </c>
      <c r="E287" s="594"/>
      <c r="F287" s="89">
        <v>116</v>
      </c>
    </row>
    <row r="288" spans="1:6" ht="24.75" customHeight="1" thickBot="1">
      <c r="A288" s="55"/>
      <c r="B288" s="37"/>
      <c r="C288" s="125" t="s">
        <v>367</v>
      </c>
      <c r="D288" s="590" t="s">
        <v>369</v>
      </c>
      <c r="E288" s="590"/>
      <c r="F288" s="94">
        <f>F287</f>
        <v>116</v>
      </c>
    </row>
    <row r="289" spans="1:6" ht="24.75" customHeight="1" thickBot="1">
      <c r="A289" s="61"/>
      <c r="B289" s="131" t="s">
        <v>370</v>
      </c>
      <c r="C289" s="597" t="s">
        <v>371</v>
      </c>
      <c r="D289" s="602"/>
      <c r="E289" s="602"/>
      <c r="F289" s="92">
        <f>F278+F279+F285+F288</f>
        <v>5933248</v>
      </c>
    </row>
    <row r="290" spans="1:6" ht="24.75" customHeight="1">
      <c r="A290" s="108"/>
      <c r="B290" s="136"/>
      <c r="C290" s="59"/>
      <c r="D290" s="50"/>
      <c r="E290" s="50"/>
      <c r="F290" s="109"/>
    </row>
    <row r="291" spans="1:6" ht="24.75" customHeight="1">
      <c r="A291" s="40"/>
      <c r="B291" s="130"/>
      <c r="C291" s="122"/>
      <c r="D291" s="51"/>
      <c r="E291" s="51"/>
      <c r="F291" s="152"/>
    </row>
    <row r="292" spans="1:6" ht="24.75" customHeight="1">
      <c r="A292" s="40"/>
      <c r="B292" s="130"/>
      <c r="C292" s="122"/>
      <c r="D292" s="147">
        <v>6</v>
      </c>
      <c r="E292" s="51"/>
      <c r="F292" s="152"/>
    </row>
    <row r="293" spans="1:6" ht="24.75" customHeight="1" thickBot="1">
      <c r="A293" s="39"/>
      <c r="B293" s="130"/>
      <c r="C293" s="78"/>
      <c r="D293" s="32"/>
      <c r="E293" s="32"/>
      <c r="F293" s="107"/>
    </row>
    <row r="294" spans="1:6" ht="24.75" customHeight="1" thickBot="1">
      <c r="A294" s="105"/>
      <c r="B294" s="591" t="s">
        <v>613</v>
      </c>
      <c r="C294" s="591"/>
      <c r="D294" s="591"/>
      <c r="E294" s="592"/>
      <c r="F294" s="29" t="s">
        <v>267</v>
      </c>
    </row>
    <row r="295" spans="1:6" ht="24.75" customHeight="1">
      <c r="A295" s="52"/>
      <c r="B295" s="130" t="s">
        <v>372</v>
      </c>
      <c r="C295" s="607" t="s">
        <v>373</v>
      </c>
      <c r="D295" s="613"/>
      <c r="E295" s="613"/>
      <c r="F295" s="89"/>
    </row>
    <row r="296" spans="1:6" ht="24.75" customHeight="1">
      <c r="A296" s="52"/>
      <c r="B296" s="57"/>
      <c r="C296" s="124" t="s">
        <v>374</v>
      </c>
      <c r="D296" s="588" t="s">
        <v>227</v>
      </c>
      <c r="E296" s="589"/>
      <c r="F296" s="89"/>
    </row>
    <row r="297" spans="1:6" ht="24.75" customHeight="1">
      <c r="A297" s="52"/>
      <c r="B297" s="40"/>
      <c r="C297" s="51"/>
      <c r="D297" s="587" t="s">
        <v>349</v>
      </c>
      <c r="E297" s="596"/>
      <c r="F297" s="89">
        <v>141664</v>
      </c>
    </row>
    <row r="298" spans="1:6" ht="24.75" customHeight="1">
      <c r="A298" s="52"/>
      <c r="B298" s="40"/>
      <c r="C298" s="51"/>
      <c r="D298" s="587" t="s">
        <v>392</v>
      </c>
      <c r="E298" s="598"/>
      <c r="F298" s="89">
        <v>6739</v>
      </c>
    </row>
    <row r="299" spans="1:6" ht="24.75" customHeight="1">
      <c r="A299" s="52"/>
      <c r="B299" s="40"/>
      <c r="C299" s="51"/>
      <c r="D299" s="587" t="s">
        <v>567</v>
      </c>
      <c r="E299" s="587"/>
      <c r="F299" s="89">
        <v>103615</v>
      </c>
    </row>
    <row r="300" spans="1:6" ht="24.75" customHeight="1" thickBot="1">
      <c r="A300" s="52"/>
      <c r="B300" s="40"/>
      <c r="C300" s="51"/>
      <c r="D300" s="587" t="s">
        <v>568</v>
      </c>
      <c r="E300" s="587"/>
      <c r="F300" s="89">
        <v>166729</v>
      </c>
    </row>
    <row r="301" spans="1:6" ht="24.75" customHeight="1" thickBot="1">
      <c r="A301" s="68"/>
      <c r="B301" s="37"/>
      <c r="C301" s="123" t="s">
        <v>374</v>
      </c>
      <c r="D301" s="590" t="s">
        <v>375</v>
      </c>
      <c r="E301" s="616"/>
      <c r="F301" s="94">
        <f>F297+F298+F299+F300</f>
        <v>418747</v>
      </c>
    </row>
    <row r="302" spans="1:6" ht="24.75" customHeight="1">
      <c r="A302" s="76"/>
      <c r="B302" s="75"/>
      <c r="C302" s="126" t="s">
        <v>228</v>
      </c>
      <c r="D302" s="625" t="s">
        <v>376</v>
      </c>
      <c r="E302" s="626"/>
      <c r="F302" s="98"/>
    </row>
    <row r="303" spans="1:6" ht="24.75" customHeight="1">
      <c r="A303" s="47"/>
      <c r="B303" s="34"/>
      <c r="C303" s="124" t="s">
        <v>381</v>
      </c>
      <c r="D303" s="586" t="s">
        <v>382</v>
      </c>
      <c r="E303" s="587"/>
      <c r="F303" s="89"/>
    </row>
    <row r="304" spans="1:6" ht="24.75" customHeight="1">
      <c r="A304" s="47"/>
      <c r="B304" s="34"/>
      <c r="C304" s="40"/>
      <c r="D304" s="587" t="s">
        <v>496</v>
      </c>
      <c r="E304" s="587"/>
      <c r="F304" s="89">
        <v>6367</v>
      </c>
    </row>
    <row r="305" spans="1:6" ht="24.75" customHeight="1">
      <c r="A305" s="47"/>
      <c r="B305" s="34"/>
      <c r="C305" s="40"/>
      <c r="D305" s="587" t="s">
        <v>351</v>
      </c>
      <c r="E305" s="598"/>
      <c r="F305" s="89">
        <v>171</v>
      </c>
    </row>
    <row r="306" spans="1:6" ht="24.75" customHeight="1">
      <c r="A306" s="47"/>
      <c r="B306" s="34"/>
      <c r="C306" s="40"/>
      <c r="D306" s="587" t="s">
        <v>348</v>
      </c>
      <c r="E306" s="587"/>
      <c r="F306" s="89">
        <v>1336</v>
      </c>
    </row>
    <row r="307" spans="1:6" ht="24.75" customHeight="1">
      <c r="A307" s="47"/>
      <c r="B307" s="34"/>
      <c r="C307" s="40"/>
      <c r="D307" s="587" t="s">
        <v>275</v>
      </c>
      <c r="E307" s="587"/>
      <c r="F307" s="89">
        <v>4677</v>
      </c>
    </row>
    <row r="308" spans="1:6" ht="24.75" customHeight="1">
      <c r="A308" s="47"/>
      <c r="B308" s="34"/>
      <c r="C308" s="40"/>
      <c r="D308" s="587" t="s">
        <v>620</v>
      </c>
      <c r="E308" s="587"/>
      <c r="F308" s="89">
        <v>4903</v>
      </c>
    </row>
    <row r="309" spans="1:6" ht="24.75" customHeight="1">
      <c r="A309" s="47"/>
      <c r="B309" s="34"/>
      <c r="C309" s="40"/>
      <c r="D309" s="587" t="s">
        <v>231</v>
      </c>
      <c r="E309" s="587"/>
      <c r="F309" s="89">
        <v>2077</v>
      </c>
    </row>
    <row r="310" spans="1:6" ht="24.75" customHeight="1" thickBot="1">
      <c r="A310" s="48"/>
      <c r="B310" s="33"/>
      <c r="C310" s="40"/>
      <c r="D310" s="587" t="s">
        <v>147</v>
      </c>
      <c r="E310" s="587"/>
      <c r="F310" s="89">
        <v>222</v>
      </c>
    </row>
    <row r="311" spans="1:6" ht="24.75" customHeight="1" thickBot="1">
      <c r="A311" s="48"/>
      <c r="B311" s="33"/>
      <c r="C311" s="123" t="s">
        <v>383</v>
      </c>
      <c r="D311" s="590" t="s">
        <v>380</v>
      </c>
      <c r="E311" s="602"/>
      <c r="F311" s="94">
        <f>F304+F305+F306+F307+F308+F309+F310</f>
        <v>19753</v>
      </c>
    </row>
    <row r="312" spans="1:6" ht="24.75" customHeight="1">
      <c r="A312" s="47"/>
      <c r="B312" s="34"/>
      <c r="C312" s="124" t="s">
        <v>384</v>
      </c>
      <c r="D312" s="608" t="s">
        <v>385</v>
      </c>
      <c r="E312" s="613"/>
      <c r="F312" s="100"/>
    </row>
    <row r="313" spans="1:6" ht="24.75" customHeight="1" thickBot="1">
      <c r="A313" s="47"/>
      <c r="B313" s="34"/>
      <c r="C313" s="122"/>
      <c r="D313" s="587" t="s">
        <v>497</v>
      </c>
      <c r="E313" s="587"/>
      <c r="F313" s="89">
        <v>3246</v>
      </c>
    </row>
    <row r="314" spans="1:6" ht="24.75" customHeight="1" thickBot="1">
      <c r="A314" s="66"/>
      <c r="B314" s="37"/>
      <c r="C314" s="123" t="s">
        <v>386</v>
      </c>
      <c r="D314" s="590" t="s">
        <v>387</v>
      </c>
      <c r="E314" s="602"/>
      <c r="F314" s="94">
        <f>F313</f>
        <v>3246</v>
      </c>
    </row>
    <row r="315" spans="1:6" s="30" customFormat="1" ht="24.75" customHeight="1" thickBot="1">
      <c r="A315" s="69"/>
      <c r="B315" s="43"/>
      <c r="C315" s="43" t="s">
        <v>388</v>
      </c>
      <c r="D315" s="590" t="s">
        <v>389</v>
      </c>
      <c r="E315" s="616"/>
      <c r="F315" s="91">
        <f>F311+F314</f>
        <v>22999</v>
      </c>
    </row>
    <row r="316" spans="1:6" ht="24.75" customHeight="1">
      <c r="A316" s="72"/>
      <c r="B316" s="77"/>
      <c r="C316" s="77" t="s">
        <v>390</v>
      </c>
      <c r="D316" s="31" t="s">
        <v>391</v>
      </c>
      <c r="E316" s="45"/>
      <c r="F316" s="95"/>
    </row>
    <row r="317" spans="1:6" ht="24.75" customHeight="1">
      <c r="A317" s="47"/>
      <c r="B317" s="34"/>
      <c r="C317" s="34"/>
      <c r="D317" s="587" t="s">
        <v>393</v>
      </c>
      <c r="E317" s="587"/>
      <c r="F317" s="89">
        <v>1227</v>
      </c>
    </row>
    <row r="318" spans="1:6" ht="24.75" customHeight="1">
      <c r="A318" s="47"/>
      <c r="B318" s="34"/>
      <c r="C318" s="34"/>
      <c r="D318" s="587" t="s">
        <v>394</v>
      </c>
      <c r="E318" s="587"/>
      <c r="F318" s="89">
        <v>31602</v>
      </c>
    </row>
    <row r="319" spans="1:6" ht="24.75" customHeight="1">
      <c r="A319" s="47"/>
      <c r="B319" s="34"/>
      <c r="C319" s="34"/>
      <c r="D319" s="587" t="s">
        <v>395</v>
      </c>
      <c r="E319" s="587"/>
      <c r="F319" s="89">
        <v>1</v>
      </c>
    </row>
    <row r="320" spans="1:6" ht="24.75" customHeight="1">
      <c r="A320" s="47"/>
      <c r="B320" s="34"/>
      <c r="C320" s="34"/>
      <c r="D320" s="587" t="s">
        <v>396</v>
      </c>
      <c r="E320" s="587"/>
      <c r="F320" s="89">
        <v>374</v>
      </c>
    </row>
    <row r="321" spans="1:6" ht="24.75" customHeight="1">
      <c r="A321" s="47"/>
      <c r="B321" s="34"/>
      <c r="C321" s="34"/>
      <c r="D321" s="587" t="s">
        <v>397</v>
      </c>
      <c r="E321" s="587"/>
      <c r="F321" s="89">
        <v>1638</v>
      </c>
    </row>
    <row r="322" spans="1:6" ht="24.75" customHeight="1">
      <c r="A322" s="47"/>
      <c r="B322" s="34"/>
      <c r="C322" s="34"/>
      <c r="D322" s="587" t="s">
        <v>398</v>
      </c>
      <c r="E322" s="587"/>
      <c r="F322" s="89">
        <v>402</v>
      </c>
    </row>
    <row r="323" spans="1:6" ht="24.75" customHeight="1">
      <c r="A323" s="47"/>
      <c r="B323" s="34"/>
      <c r="C323" s="34"/>
      <c r="D323" s="587" t="s">
        <v>399</v>
      </c>
      <c r="E323" s="587"/>
      <c r="F323" s="89">
        <v>23</v>
      </c>
    </row>
    <row r="324" spans="1:6" ht="24.75" customHeight="1">
      <c r="A324" s="47"/>
      <c r="B324" s="34"/>
      <c r="C324" s="34"/>
      <c r="D324" s="587" t="s">
        <v>400</v>
      </c>
      <c r="E324" s="587"/>
      <c r="F324" s="89">
        <v>127</v>
      </c>
    </row>
    <row r="325" spans="1:6" ht="24.75" customHeight="1">
      <c r="A325" s="47"/>
      <c r="B325" s="34"/>
      <c r="C325" s="34"/>
      <c r="D325" s="51" t="s">
        <v>497</v>
      </c>
      <c r="E325" s="513">
        <v>26</v>
      </c>
      <c r="F325" s="89"/>
    </row>
    <row r="326" spans="1:6" ht="30" customHeight="1">
      <c r="A326" s="47"/>
      <c r="B326" s="34"/>
      <c r="C326" s="34"/>
      <c r="D326" s="51" t="s">
        <v>495</v>
      </c>
      <c r="E326" s="513">
        <v>16</v>
      </c>
      <c r="F326" s="89"/>
    </row>
    <row r="327" spans="1:6" ht="30" customHeight="1">
      <c r="A327" s="47"/>
      <c r="B327" s="34"/>
      <c r="C327" s="34"/>
      <c r="D327" s="51" t="s">
        <v>604</v>
      </c>
      <c r="E327" s="513">
        <v>85</v>
      </c>
      <c r="F327" s="89"/>
    </row>
    <row r="328" spans="1:6" ht="30" customHeight="1">
      <c r="A328" s="47"/>
      <c r="B328" s="34"/>
      <c r="C328" s="34"/>
      <c r="D328" s="51" t="s">
        <v>116</v>
      </c>
      <c r="E328" s="51"/>
      <c r="F328" s="89">
        <v>843</v>
      </c>
    </row>
    <row r="329" spans="1:6" ht="30" customHeight="1">
      <c r="A329" s="47"/>
      <c r="B329" s="34"/>
      <c r="C329" s="34"/>
      <c r="D329" s="51" t="s">
        <v>337</v>
      </c>
      <c r="E329" s="51"/>
      <c r="F329" s="89">
        <v>11065</v>
      </c>
    </row>
    <row r="330" spans="1:6" ht="24.75" customHeight="1">
      <c r="A330" s="47"/>
      <c r="B330" s="34"/>
      <c r="C330" s="34"/>
      <c r="D330" s="587" t="s">
        <v>401</v>
      </c>
      <c r="E330" s="587"/>
      <c r="F330" s="89">
        <v>866</v>
      </c>
    </row>
    <row r="331" spans="1:6" ht="24.75" customHeight="1">
      <c r="A331" s="47"/>
      <c r="B331" s="34"/>
      <c r="C331" s="34"/>
      <c r="D331" s="587" t="s">
        <v>402</v>
      </c>
      <c r="E331" s="587"/>
      <c r="F331" s="89">
        <v>2</v>
      </c>
    </row>
    <row r="332" spans="1:6" ht="24.75" customHeight="1">
      <c r="A332" s="47"/>
      <c r="B332" s="34"/>
      <c r="C332" s="34"/>
      <c r="D332" s="51" t="s">
        <v>159</v>
      </c>
      <c r="E332" s="51"/>
      <c r="F332" s="89">
        <v>5</v>
      </c>
    </row>
    <row r="333" spans="1:6" ht="24.75" customHeight="1">
      <c r="A333" s="47"/>
      <c r="B333" s="34"/>
      <c r="C333" s="34"/>
      <c r="D333" s="51" t="s">
        <v>160</v>
      </c>
      <c r="E333" s="51"/>
      <c r="F333" s="89">
        <v>54</v>
      </c>
    </row>
    <row r="334" spans="1:6" ht="24.75" customHeight="1">
      <c r="A334" s="47"/>
      <c r="B334" s="34"/>
      <c r="C334" s="34"/>
      <c r="D334" s="587" t="s">
        <v>403</v>
      </c>
      <c r="E334" s="587"/>
      <c r="F334" s="89">
        <v>19</v>
      </c>
    </row>
    <row r="335" spans="1:6" ht="24.75" customHeight="1">
      <c r="A335" s="47"/>
      <c r="B335" s="34"/>
      <c r="C335" s="34"/>
      <c r="D335" s="587" t="s">
        <v>500</v>
      </c>
      <c r="E335" s="587"/>
      <c r="F335" s="89">
        <v>446</v>
      </c>
    </row>
    <row r="336" spans="1:6" ht="24.75" customHeight="1">
      <c r="A336" s="47"/>
      <c r="B336" s="34"/>
      <c r="C336" s="34"/>
      <c r="D336" s="587" t="s">
        <v>165</v>
      </c>
      <c r="E336" s="598"/>
      <c r="F336" s="89">
        <v>6</v>
      </c>
    </row>
    <row r="337" spans="1:6" ht="24.75" customHeight="1" thickBot="1">
      <c r="A337" s="48"/>
      <c r="B337" s="34"/>
      <c r="C337" s="33"/>
      <c r="D337" s="593" t="s">
        <v>501</v>
      </c>
      <c r="E337" s="593"/>
      <c r="F337" s="89">
        <v>29</v>
      </c>
    </row>
    <row r="338" spans="1:9" ht="24.75" customHeight="1" thickBot="1">
      <c r="A338" s="67"/>
      <c r="B338" s="37"/>
      <c r="C338" s="37" t="s">
        <v>502</v>
      </c>
      <c r="D338" s="590" t="s">
        <v>503</v>
      </c>
      <c r="E338" s="590"/>
      <c r="F338" s="94">
        <f>F317+F318+F319+F320+F321+F322+F323+F324+F330+F331+F334+F335+F337+F332+F333+F336+F328+F329</f>
        <v>48729</v>
      </c>
      <c r="I338" s="141"/>
    </row>
    <row r="339" spans="1:9" ht="24.75" customHeight="1" thickBot="1">
      <c r="A339" s="61"/>
      <c r="B339" s="78" t="s">
        <v>372</v>
      </c>
      <c r="C339" s="597" t="s">
        <v>504</v>
      </c>
      <c r="D339" s="597"/>
      <c r="E339" s="602"/>
      <c r="F339" s="92">
        <f>F301+F338+F315</f>
        <v>490475</v>
      </c>
      <c r="I339" s="141"/>
    </row>
    <row r="340" spans="1:6" ht="24.75" customHeight="1">
      <c r="A340" s="47"/>
      <c r="B340" s="122" t="s">
        <v>505</v>
      </c>
      <c r="C340" s="607" t="s">
        <v>506</v>
      </c>
      <c r="D340" s="607"/>
      <c r="E340" s="613"/>
      <c r="F340" s="100"/>
    </row>
    <row r="341" spans="1:6" ht="24.75" customHeight="1">
      <c r="A341" s="47"/>
      <c r="B341" s="34"/>
      <c r="C341" s="124" t="s">
        <v>507</v>
      </c>
      <c r="D341" s="586" t="s">
        <v>508</v>
      </c>
      <c r="E341" s="587"/>
      <c r="F341" s="100"/>
    </row>
    <row r="342" spans="1:6" ht="24.75" customHeight="1">
      <c r="A342" s="47"/>
      <c r="B342" s="34"/>
      <c r="C342" s="122"/>
      <c r="D342" s="587" t="s">
        <v>115</v>
      </c>
      <c r="E342" s="587"/>
      <c r="F342" s="89">
        <v>4922</v>
      </c>
    </row>
    <row r="343" spans="1:6" ht="24.75" customHeight="1">
      <c r="A343" s="47"/>
      <c r="B343" s="34"/>
      <c r="C343" s="122"/>
      <c r="D343" s="587" t="s">
        <v>620</v>
      </c>
      <c r="E343" s="587"/>
      <c r="F343" s="89">
        <v>183</v>
      </c>
    </row>
    <row r="344" spans="1:6" ht="24.75" customHeight="1" thickBot="1">
      <c r="A344" s="47"/>
      <c r="B344" s="34"/>
      <c r="C344" s="122"/>
      <c r="D344" s="587" t="s">
        <v>147</v>
      </c>
      <c r="E344" s="587"/>
      <c r="F344" s="89">
        <v>637</v>
      </c>
    </row>
    <row r="345" spans="1:6" ht="24.75" customHeight="1" thickBot="1">
      <c r="A345" s="55"/>
      <c r="B345" s="36"/>
      <c r="C345" s="123" t="s">
        <v>507</v>
      </c>
      <c r="D345" s="590" t="s">
        <v>509</v>
      </c>
      <c r="E345" s="602"/>
      <c r="F345" s="94">
        <f>F343+F344+F342</f>
        <v>5742</v>
      </c>
    </row>
    <row r="346" spans="1:6" ht="24.75" customHeight="1">
      <c r="A346" s="47"/>
      <c r="B346" s="57"/>
      <c r="C346" s="124" t="s">
        <v>510</v>
      </c>
      <c r="D346" s="608" t="s">
        <v>511</v>
      </c>
      <c r="E346" s="613"/>
      <c r="F346" s="100"/>
    </row>
    <row r="347" spans="1:6" ht="24.75" customHeight="1">
      <c r="A347" s="47"/>
      <c r="B347" s="34"/>
      <c r="C347" s="40"/>
      <c r="D347" s="587" t="s">
        <v>275</v>
      </c>
      <c r="E347" s="587"/>
      <c r="F347" s="89">
        <v>49</v>
      </c>
    </row>
    <row r="348" spans="1:6" ht="24.75" customHeight="1">
      <c r="A348" s="47"/>
      <c r="B348" s="34"/>
      <c r="C348" s="40"/>
      <c r="D348" s="587" t="s">
        <v>147</v>
      </c>
      <c r="E348" s="587"/>
      <c r="F348" s="89">
        <v>2990</v>
      </c>
    </row>
    <row r="349" spans="1:6" ht="24.75" customHeight="1" thickBot="1">
      <c r="A349" s="48"/>
      <c r="B349" s="33"/>
      <c r="C349" s="39"/>
      <c r="D349" s="593" t="s">
        <v>115</v>
      </c>
      <c r="E349" s="593"/>
      <c r="F349" s="90">
        <v>595</v>
      </c>
    </row>
    <row r="350" spans="1:6" ht="24.75" customHeight="1" thickBot="1">
      <c r="A350" s="66"/>
      <c r="B350" s="37"/>
      <c r="C350" s="123" t="s">
        <v>510</v>
      </c>
      <c r="D350" s="590" t="s">
        <v>512</v>
      </c>
      <c r="E350" s="602"/>
      <c r="F350" s="94">
        <f>F347+F349+F348</f>
        <v>3634</v>
      </c>
    </row>
    <row r="351" spans="1:6" ht="24.75" customHeight="1">
      <c r="A351" s="65"/>
      <c r="B351" s="57"/>
      <c r="C351" s="124" t="s">
        <v>513</v>
      </c>
      <c r="D351" s="608" t="s">
        <v>514</v>
      </c>
      <c r="E351" s="613"/>
      <c r="F351" s="100"/>
    </row>
    <row r="352" spans="1:6" ht="24.75" customHeight="1">
      <c r="A352" s="65"/>
      <c r="B352" s="57"/>
      <c r="C352" s="124"/>
      <c r="D352" s="587" t="s">
        <v>339</v>
      </c>
      <c r="E352" s="587"/>
      <c r="F352" s="89">
        <v>1912</v>
      </c>
    </row>
    <row r="353" spans="1:6" ht="24.75" customHeight="1" thickBot="1">
      <c r="A353" s="67"/>
      <c r="B353" s="38"/>
      <c r="C353" s="43"/>
      <c r="D353" s="587" t="s">
        <v>620</v>
      </c>
      <c r="E353" s="587"/>
      <c r="F353" s="90">
        <v>660</v>
      </c>
    </row>
    <row r="354" spans="1:6" ht="24.75" customHeight="1" thickBot="1">
      <c r="A354" s="67"/>
      <c r="B354" s="38"/>
      <c r="C354" s="43" t="s">
        <v>513</v>
      </c>
      <c r="D354" s="590" t="s">
        <v>515</v>
      </c>
      <c r="E354" s="602"/>
      <c r="F354" s="91">
        <f>F352+F353</f>
        <v>2572</v>
      </c>
    </row>
    <row r="355" spans="1:6" ht="24.75" customHeight="1">
      <c r="A355" s="47"/>
      <c r="B355" s="34"/>
      <c r="C355" s="70" t="s">
        <v>516</v>
      </c>
      <c r="D355" s="608" t="s">
        <v>517</v>
      </c>
      <c r="E355" s="613"/>
      <c r="F355" s="100"/>
    </row>
    <row r="356" spans="1:6" ht="24.75" customHeight="1">
      <c r="A356" s="47"/>
      <c r="B356" s="34"/>
      <c r="C356" s="40"/>
      <c r="D356" s="587" t="s">
        <v>620</v>
      </c>
      <c r="E356" s="587"/>
      <c r="F356" s="89">
        <v>5</v>
      </c>
    </row>
    <row r="357" spans="1:6" ht="24.75" customHeight="1" thickBot="1">
      <c r="A357" s="47"/>
      <c r="B357" s="34"/>
      <c r="C357" s="40"/>
      <c r="D357" s="587" t="s">
        <v>348</v>
      </c>
      <c r="E357" s="587"/>
      <c r="F357" s="89">
        <v>1692</v>
      </c>
    </row>
    <row r="358" spans="1:6" ht="24.75" customHeight="1" thickBot="1">
      <c r="A358" s="55"/>
      <c r="B358" s="36"/>
      <c r="C358" s="123" t="s">
        <v>516</v>
      </c>
      <c r="D358" s="590" t="s">
        <v>518</v>
      </c>
      <c r="E358" s="602"/>
      <c r="F358" s="94">
        <f>F356+F357</f>
        <v>1697</v>
      </c>
    </row>
    <row r="359" spans="1:9" ht="24.75" customHeight="1" thickBot="1">
      <c r="A359" s="61"/>
      <c r="B359" s="78" t="s">
        <v>519</v>
      </c>
      <c r="C359" s="597" t="s">
        <v>522</v>
      </c>
      <c r="D359" s="597"/>
      <c r="E359" s="602"/>
      <c r="F359" s="92">
        <f>F345+F350+F354+F358</f>
        <v>13645</v>
      </c>
      <c r="I359" s="141"/>
    </row>
    <row r="360" spans="1:6" ht="24.75" customHeight="1" thickBot="1">
      <c r="A360" s="153" t="s">
        <v>523</v>
      </c>
      <c r="B360" s="597" t="s">
        <v>524</v>
      </c>
      <c r="C360" s="597"/>
      <c r="D360" s="597"/>
      <c r="E360" s="602"/>
      <c r="F360" s="92">
        <f>F289+F339+F359</f>
        <v>6437368</v>
      </c>
    </row>
    <row r="361" spans="1:9" ht="24.75" customHeight="1" thickBot="1">
      <c r="A361" s="604" t="s">
        <v>525</v>
      </c>
      <c r="B361" s="605"/>
      <c r="C361" s="605"/>
      <c r="D361" s="605"/>
      <c r="E361" s="623"/>
      <c r="F361" s="92">
        <f>F256+F275+F360</f>
        <v>14576617</v>
      </c>
      <c r="I361" s="141"/>
    </row>
    <row r="362" ht="24.75" customHeight="1">
      <c r="A362" s="1"/>
    </row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</sheetData>
  <sheetProtection/>
  <mergeCells count="312">
    <mergeCell ref="D312:E312"/>
    <mergeCell ref="D310:E310"/>
    <mergeCell ref="D311:E311"/>
    <mergeCell ref="D309:E309"/>
    <mergeCell ref="D334:E334"/>
    <mergeCell ref="D331:E331"/>
    <mergeCell ref="D319:E319"/>
    <mergeCell ref="D249:E249"/>
    <mergeCell ref="D250:E250"/>
    <mergeCell ref="D253:E253"/>
    <mergeCell ref="A232:E232"/>
    <mergeCell ref="D251:E251"/>
    <mergeCell ref="D252:E252"/>
    <mergeCell ref="D247:E247"/>
    <mergeCell ref="D248:E248"/>
    <mergeCell ref="D78:E78"/>
    <mergeCell ref="D39:E39"/>
    <mergeCell ref="D267:E267"/>
    <mergeCell ref="A257:E257"/>
    <mergeCell ref="B231:E231"/>
    <mergeCell ref="D242:E242"/>
    <mergeCell ref="D254:E254"/>
    <mergeCell ref="D259:E259"/>
    <mergeCell ref="D260:E260"/>
    <mergeCell ref="A256:E256"/>
    <mergeCell ref="D44:E44"/>
    <mergeCell ref="D49:E49"/>
    <mergeCell ref="D48:E48"/>
    <mergeCell ref="D46:E46"/>
    <mergeCell ref="D47:E47"/>
    <mergeCell ref="D45:E45"/>
    <mergeCell ref="D262:E262"/>
    <mergeCell ref="D76:E76"/>
    <mergeCell ref="D28:E28"/>
    <mergeCell ref="D38:E38"/>
    <mergeCell ref="D83:E83"/>
    <mergeCell ref="C82:E82"/>
    <mergeCell ref="D40:E40"/>
    <mergeCell ref="D41:E41"/>
    <mergeCell ref="D42:E42"/>
    <mergeCell ref="D43:E43"/>
    <mergeCell ref="D21:E21"/>
    <mergeCell ref="D17:E17"/>
    <mergeCell ref="D19:E19"/>
    <mergeCell ref="D20:E20"/>
    <mergeCell ref="D16:E16"/>
    <mergeCell ref="D26:E26"/>
    <mergeCell ref="C23:E23"/>
    <mergeCell ref="D22:E22"/>
    <mergeCell ref="C24:E24"/>
    <mergeCell ref="D92:E92"/>
    <mergeCell ref="D60:E60"/>
    <mergeCell ref="D75:E75"/>
    <mergeCell ref="D73:E73"/>
    <mergeCell ref="D71:E71"/>
    <mergeCell ref="D13:E13"/>
    <mergeCell ref="D14:E14"/>
    <mergeCell ref="D15:E15"/>
    <mergeCell ref="D37:E37"/>
    <mergeCell ref="D27:E27"/>
    <mergeCell ref="D87:E87"/>
    <mergeCell ref="D86:E86"/>
    <mergeCell ref="D88:E88"/>
    <mergeCell ref="D91:E91"/>
    <mergeCell ref="D90:E90"/>
    <mergeCell ref="D59:E59"/>
    <mergeCell ref="D64:E64"/>
    <mergeCell ref="D84:E84"/>
    <mergeCell ref="D89:E89"/>
    <mergeCell ref="C81:E81"/>
    <mergeCell ref="D74:E74"/>
    <mergeCell ref="D80:E80"/>
    <mergeCell ref="D72:E72"/>
    <mergeCell ref="B56:E56"/>
    <mergeCell ref="D51:E51"/>
    <mergeCell ref="D68:E68"/>
    <mergeCell ref="D63:E63"/>
    <mergeCell ref="D65:E65"/>
    <mergeCell ref="D67:E67"/>
    <mergeCell ref="D79:E79"/>
    <mergeCell ref="B123:E123"/>
    <mergeCell ref="D96:E96"/>
    <mergeCell ref="D85:E85"/>
    <mergeCell ref="D104:E104"/>
    <mergeCell ref="D95:E95"/>
    <mergeCell ref="D97:E97"/>
    <mergeCell ref="D100:E100"/>
    <mergeCell ref="D94:E94"/>
    <mergeCell ref="D93:E93"/>
    <mergeCell ref="D103:E103"/>
    <mergeCell ref="D101:E101"/>
    <mergeCell ref="C115:E115"/>
    <mergeCell ref="D102:E102"/>
    <mergeCell ref="C116:E116"/>
    <mergeCell ref="C113:E113"/>
    <mergeCell ref="D107:E107"/>
    <mergeCell ref="D106:E106"/>
    <mergeCell ref="B122:E122"/>
    <mergeCell ref="C134:E134"/>
    <mergeCell ref="D171:E171"/>
    <mergeCell ref="D191:E191"/>
    <mergeCell ref="C179:E179"/>
    <mergeCell ref="D132:E132"/>
    <mergeCell ref="D151:E151"/>
    <mergeCell ref="D126:E126"/>
    <mergeCell ref="D152:E152"/>
    <mergeCell ref="D145:E145"/>
    <mergeCell ref="C124:E124"/>
    <mergeCell ref="D168:E168"/>
    <mergeCell ref="D156:E156"/>
    <mergeCell ref="D157:E157"/>
    <mergeCell ref="D158:E158"/>
    <mergeCell ref="D159:E159"/>
    <mergeCell ref="D130:E130"/>
    <mergeCell ref="D136:E136"/>
    <mergeCell ref="D131:E131"/>
    <mergeCell ref="D133:E133"/>
    <mergeCell ref="C185:E185"/>
    <mergeCell ref="B184:E184"/>
    <mergeCell ref="D192:E192"/>
    <mergeCell ref="D125:E125"/>
    <mergeCell ref="D170:E170"/>
    <mergeCell ref="D128:E128"/>
    <mergeCell ref="D129:E129"/>
    <mergeCell ref="D162:E162"/>
    <mergeCell ref="D164:E164"/>
    <mergeCell ref="D167:E167"/>
    <mergeCell ref="D196:E196"/>
    <mergeCell ref="D141:E141"/>
    <mergeCell ref="D148:E148"/>
    <mergeCell ref="D169:E169"/>
    <mergeCell ref="D160:E160"/>
    <mergeCell ref="D161:E161"/>
    <mergeCell ref="D154:E154"/>
    <mergeCell ref="D188:E188"/>
    <mergeCell ref="D186:E186"/>
    <mergeCell ref="D187:E187"/>
    <mergeCell ref="B117:E117"/>
    <mergeCell ref="C114:E114"/>
    <mergeCell ref="D127:E127"/>
    <mergeCell ref="C110:E110"/>
    <mergeCell ref="C111:E111"/>
    <mergeCell ref="D193:E193"/>
    <mergeCell ref="D177:E177"/>
    <mergeCell ref="C178:E178"/>
    <mergeCell ref="D175:E175"/>
    <mergeCell ref="C180:E180"/>
    <mergeCell ref="C208:E208"/>
    <mergeCell ref="D202:E202"/>
    <mergeCell ref="D204:E204"/>
    <mergeCell ref="D203:E203"/>
    <mergeCell ref="D205:E205"/>
    <mergeCell ref="D206:E206"/>
    <mergeCell ref="C207:E207"/>
    <mergeCell ref="D149:E149"/>
    <mergeCell ref="D138:E138"/>
    <mergeCell ref="D144:E144"/>
    <mergeCell ref="D146:E146"/>
    <mergeCell ref="C135:E135"/>
    <mergeCell ref="D142:E142"/>
    <mergeCell ref="D143:E143"/>
    <mergeCell ref="D194:E194"/>
    <mergeCell ref="D195:E195"/>
    <mergeCell ref="D209:E209"/>
    <mergeCell ref="D210:E210"/>
    <mergeCell ref="D137:E137"/>
    <mergeCell ref="D140:E140"/>
    <mergeCell ref="D139:E139"/>
    <mergeCell ref="D147:E147"/>
    <mergeCell ref="D150:E150"/>
    <mergeCell ref="D153:E153"/>
    <mergeCell ref="D197:E197"/>
    <mergeCell ref="D201:E201"/>
    <mergeCell ref="D216:E216"/>
    <mergeCell ref="D217:E217"/>
    <mergeCell ref="D218:E218"/>
    <mergeCell ref="D10:E10"/>
    <mergeCell ref="B58:E58"/>
    <mergeCell ref="D11:E11"/>
    <mergeCell ref="D12:E12"/>
    <mergeCell ref="C112:E112"/>
    <mergeCell ref="D99:E99"/>
    <mergeCell ref="D98:E98"/>
    <mergeCell ref="D220:E220"/>
    <mergeCell ref="D221:E221"/>
    <mergeCell ref="D222:E222"/>
    <mergeCell ref="C224:E224"/>
    <mergeCell ref="D223:E223"/>
    <mergeCell ref="D211:E211"/>
    <mergeCell ref="D212:E212"/>
    <mergeCell ref="D213:E213"/>
    <mergeCell ref="D214:E214"/>
    <mergeCell ref="D215:E215"/>
    <mergeCell ref="C295:E295"/>
    <mergeCell ref="D308:E308"/>
    <mergeCell ref="D301:E301"/>
    <mergeCell ref="D302:E302"/>
    <mergeCell ref="D299:E299"/>
    <mergeCell ref="D305:E305"/>
    <mergeCell ref="D306:E306"/>
    <mergeCell ref="D300:E300"/>
    <mergeCell ref="D298:E298"/>
    <mergeCell ref="D304:E304"/>
    <mergeCell ref="D307:E307"/>
    <mergeCell ref="D240:E240"/>
    <mergeCell ref="D238:E238"/>
    <mergeCell ref="D241:E241"/>
    <mergeCell ref="D288:E288"/>
    <mergeCell ref="D264:E264"/>
    <mergeCell ref="D265:E265"/>
    <mergeCell ref="D266:E266"/>
    <mergeCell ref="D263:E263"/>
    <mergeCell ref="D315:E315"/>
    <mergeCell ref="D314:E314"/>
    <mergeCell ref="D345:E345"/>
    <mergeCell ref="D313:E313"/>
    <mergeCell ref="D324:E324"/>
    <mergeCell ref="C234:E234"/>
    <mergeCell ref="D246:E246"/>
    <mergeCell ref="D330:E330"/>
    <mergeCell ref="D320:E320"/>
    <mergeCell ref="D318:E318"/>
    <mergeCell ref="D356:E356"/>
    <mergeCell ref="D348:E348"/>
    <mergeCell ref="D317:E317"/>
    <mergeCell ref="D335:E335"/>
    <mergeCell ref="D337:E337"/>
    <mergeCell ref="D338:E338"/>
    <mergeCell ref="C339:E339"/>
    <mergeCell ref="D336:E336"/>
    <mergeCell ref="D323:E323"/>
    <mergeCell ref="D349:E349"/>
    <mergeCell ref="D358:E358"/>
    <mergeCell ref="D357:E357"/>
    <mergeCell ref="D355:E355"/>
    <mergeCell ref="C340:E340"/>
    <mergeCell ref="D347:E347"/>
    <mergeCell ref="D344:E344"/>
    <mergeCell ref="D341:E341"/>
    <mergeCell ref="D346:E346"/>
    <mergeCell ref="D343:E343"/>
    <mergeCell ref="D342:E342"/>
    <mergeCell ref="A361:E361"/>
    <mergeCell ref="C359:E359"/>
    <mergeCell ref="B360:E360"/>
    <mergeCell ref="D321:E321"/>
    <mergeCell ref="D322:E322"/>
    <mergeCell ref="D350:E350"/>
    <mergeCell ref="D351:E351"/>
    <mergeCell ref="D352:E352"/>
    <mergeCell ref="D354:E354"/>
    <mergeCell ref="D353:E353"/>
    <mergeCell ref="B8:E8"/>
    <mergeCell ref="B7:E7"/>
    <mergeCell ref="D69:E69"/>
    <mergeCell ref="D53:E53"/>
    <mergeCell ref="D66:E66"/>
    <mergeCell ref="D61:E61"/>
    <mergeCell ref="D62:E62"/>
    <mergeCell ref="D52:E52"/>
    <mergeCell ref="D50:E50"/>
    <mergeCell ref="D25:E25"/>
    <mergeCell ref="A3:F3"/>
    <mergeCell ref="A5:F5"/>
    <mergeCell ref="C108:E108"/>
    <mergeCell ref="C109:E109"/>
    <mergeCell ref="B6:E6"/>
    <mergeCell ref="C255:E255"/>
    <mergeCell ref="C243:E243"/>
    <mergeCell ref="D237:E237"/>
    <mergeCell ref="D190:E190"/>
    <mergeCell ref="C9:E9"/>
    <mergeCell ref="C273:E273"/>
    <mergeCell ref="D284:E284"/>
    <mergeCell ref="C271:E271"/>
    <mergeCell ref="C277:E277"/>
    <mergeCell ref="D286:E286"/>
    <mergeCell ref="C258:E258"/>
    <mergeCell ref="D281:E281"/>
    <mergeCell ref="D283:E283"/>
    <mergeCell ref="D280:E280"/>
    <mergeCell ref="C274:E274"/>
    <mergeCell ref="D163:E163"/>
    <mergeCell ref="D297:E297"/>
    <mergeCell ref="C269:E269"/>
    <mergeCell ref="D282:E282"/>
    <mergeCell ref="D239:E239"/>
    <mergeCell ref="D268:E268"/>
    <mergeCell ref="C272:E272"/>
    <mergeCell ref="A276:E276"/>
    <mergeCell ref="D174:E174"/>
    <mergeCell ref="C289:E289"/>
    <mergeCell ref="D303:E303"/>
    <mergeCell ref="D296:E296"/>
    <mergeCell ref="D285:E285"/>
    <mergeCell ref="B294:E294"/>
    <mergeCell ref="D287:E287"/>
    <mergeCell ref="C244:E244"/>
    <mergeCell ref="D278:E278"/>
    <mergeCell ref="A275:E275"/>
    <mergeCell ref="D279:E279"/>
    <mergeCell ref="C270:E270"/>
    <mergeCell ref="D165:E165"/>
    <mergeCell ref="D166:E166"/>
    <mergeCell ref="D173:E173"/>
    <mergeCell ref="D261:E261"/>
    <mergeCell ref="D236:E236"/>
    <mergeCell ref="D172:E172"/>
    <mergeCell ref="A233:E233"/>
    <mergeCell ref="A225:E225"/>
    <mergeCell ref="A226:E226"/>
    <mergeCell ref="D219:E219"/>
  </mergeCells>
  <printOptions horizontalCentered="1" verticalCentered="1"/>
  <pageMargins left="0.3937007874015748" right="0.3937007874015748" top="0.3937007874015748" bottom="0.3937007874015748" header="0" footer="0"/>
  <pageSetup fitToHeight="6" horizontalDpi="600" verticalDpi="600" orientation="portrait" paperSize="9" scale="70" r:id="rId1"/>
  <rowBreaks count="5" manualBreakCount="5">
    <brk id="55" max="255" man="1"/>
    <brk id="119" max="255" man="1"/>
    <brk id="181" max="255" man="1"/>
    <brk id="228" max="255" man="1"/>
    <brk id="2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L1">
      <selection activeCell="A1" sqref="A1:E1"/>
    </sheetView>
  </sheetViews>
  <sheetFormatPr defaultColWidth="10.421875" defaultRowHeight="12.75"/>
  <cols>
    <col min="1" max="1" width="51.28125" style="157" customWidth="1"/>
    <col min="2" max="2" width="15.140625" style="157" customWidth="1"/>
    <col min="3" max="3" width="11.57421875" style="228" customWidth="1"/>
    <col min="4" max="4" width="12.7109375" style="228" customWidth="1"/>
    <col min="5" max="5" width="13.28125" style="157" customWidth="1"/>
    <col min="6" max="6" width="11.57421875" style="157" customWidth="1"/>
    <col min="7" max="16384" width="10.421875" style="157" customWidth="1"/>
  </cols>
  <sheetData>
    <row r="1" spans="1:5" ht="12.75">
      <c r="A1" s="667" t="s">
        <v>765</v>
      </c>
      <c r="B1" s="667"/>
      <c r="C1" s="667"/>
      <c r="D1" s="667"/>
      <c r="E1" s="668"/>
    </row>
    <row r="2" spans="1:5" ht="12.75">
      <c r="A2" s="155"/>
      <c r="B2" s="155"/>
      <c r="C2" s="155"/>
      <c r="D2" s="155"/>
      <c r="E2" s="156"/>
    </row>
    <row r="3" spans="1:5" ht="12.75">
      <c r="A3" s="155"/>
      <c r="B3" s="155"/>
      <c r="C3" s="155"/>
      <c r="D3" s="155"/>
      <c r="E3" s="156"/>
    </row>
    <row r="4" spans="1:5" ht="12.75">
      <c r="A4" s="155"/>
      <c r="B4" s="155"/>
      <c r="C4" s="155"/>
      <c r="D4" s="155"/>
      <c r="E4" s="156"/>
    </row>
    <row r="5" spans="1:7" ht="30" customHeight="1">
      <c r="A5" s="660" t="s">
        <v>461</v>
      </c>
      <c r="B5" s="661"/>
      <c r="C5" s="661"/>
      <c r="D5" s="661"/>
      <c r="E5" s="662"/>
      <c r="F5" s="662"/>
      <c r="G5" s="662"/>
    </row>
    <row r="6" spans="1:7" ht="15.75" customHeight="1" thickBot="1">
      <c r="A6" s="159"/>
      <c r="B6" s="160"/>
      <c r="C6" s="678" t="s">
        <v>616</v>
      </c>
      <c r="D6" s="678"/>
      <c r="E6" s="678"/>
      <c r="F6" s="678"/>
      <c r="G6" s="678"/>
    </row>
    <row r="7" spans="1:7" ht="16.5" customHeight="1" thickBot="1" thickTop="1">
      <c r="A7" s="671" t="s">
        <v>572</v>
      </c>
      <c r="B7" s="672"/>
      <c r="C7" s="672"/>
      <c r="D7" s="675" t="s">
        <v>617</v>
      </c>
      <c r="E7" s="676"/>
      <c r="F7" s="676"/>
      <c r="G7" s="677"/>
    </row>
    <row r="8" spans="1:7" ht="24.75" customHeight="1" thickBot="1" thickTop="1">
      <c r="A8" s="673"/>
      <c r="B8" s="674"/>
      <c r="C8" s="674"/>
      <c r="D8" s="161" t="s">
        <v>635</v>
      </c>
      <c r="E8" s="162" t="s">
        <v>636</v>
      </c>
      <c r="F8" s="163" t="s">
        <v>72</v>
      </c>
      <c r="G8" s="163" t="s">
        <v>637</v>
      </c>
    </row>
    <row r="9" spans="1:7" ht="13.5" thickTop="1">
      <c r="A9" s="669" t="s">
        <v>687</v>
      </c>
      <c r="B9" s="670"/>
      <c r="C9" s="164"/>
      <c r="D9" s="165"/>
      <c r="E9" s="166"/>
      <c r="F9" s="167"/>
      <c r="G9" s="167"/>
    </row>
    <row r="10" spans="1:7" ht="12.75">
      <c r="A10" s="680" t="s">
        <v>688</v>
      </c>
      <c r="B10" s="681"/>
      <c r="C10" s="164"/>
      <c r="D10" s="165"/>
      <c r="E10" s="166"/>
      <c r="F10" s="167"/>
      <c r="G10" s="167"/>
    </row>
    <row r="11" spans="1:7" ht="12.75">
      <c r="A11" s="657" t="s">
        <v>638</v>
      </c>
      <c r="B11" s="659"/>
      <c r="C11" s="169"/>
      <c r="D11" s="165"/>
      <c r="E11" s="166"/>
      <c r="F11" s="167"/>
      <c r="G11" s="167"/>
    </row>
    <row r="12" spans="1:7" ht="12.75">
      <c r="A12" s="657" t="s">
        <v>639</v>
      </c>
      <c r="B12" s="658"/>
      <c r="C12" s="169"/>
      <c r="D12" s="165">
        <v>385000</v>
      </c>
      <c r="E12" s="166">
        <v>385000</v>
      </c>
      <c r="F12" s="232">
        <v>451427</v>
      </c>
      <c r="G12" s="170">
        <f>F12/E12*100</f>
        <v>117.25376623376624</v>
      </c>
    </row>
    <row r="13" spans="1:7" ht="12.75">
      <c r="A13" s="657" t="s">
        <v>640</v>
      </c>
      <c r="B13" s="658"/>
      <c r="C13" s="169"/>
      <c r="D13" s="165">
        <v>3000</v>
      </c>
      <c r="E13" s="166">
        <v>3000</v>
      </c>
      <c r="F13" s="232">
        <v>2586</v>
      </c>
      <c r="G13" s="170">
        <f>F13/E13*100</f>
        <v>86.2</v>
      </c>
    </row>
    <row r="14" spans="1:7" ht="12.75">
      <c r="A14" s="168" t="s">
        <v>641</v>
      </c>
      <c r="B14" s="171"/>
      <c r="C14" s="169"/>
      <c r="D14" s="165"/>
      <c r="E14" s="166"/>
      <c r="F14" s="232"/>
      <c r="G14" s="170"/>
    </row>
    <row r="15" spans="1:7" ht="12.75">
      <c r="A15" s="172" t="s">
        <v>642</v>
      </c>
      <c r="B15" s="173"/>
      <c r="C15" s="174"/>
      <c r="D15" s="175">
        <v>629055</v>
      </c>
      <c r="E15" s="176">
        <v>629055</v>
      </c>
      <c r="F15" s="232">
        <v>629055</v>
      </c>
      <c r="G15" s="170">
        <f aca="true" t="shared" si="0" ref="G15:G20">F15/E15*100</f>
        <v>100</v>
      </c>
    </row>
    <row r="16" spans="1:7" ht="12.75">
      <c r="A16" s="686" t="s">
        <v>643</v>
      </c>
      <c r="B16" s="687"/>
      <c r="C16" s="174"/>
      <c r="D16" s="175">
        <v>110000</v>
      </c>
      <c r="E16" s="176">
        <v>110000</v>
      </c>
      <c r="F16" s="232">
        <v>97829</v>
      </c>
      <c r="G16" s="170">
        <f t="shared" si="0"/>
        <v>88.93545454545455</v>
      </c>
    </row>
    <row r="17" spans="1:7" ht="12.75">
      <c r="A17" s="686" t="s">
        <v>644</v>
      </c>
      <c r="B17" s="687"/>
      <c r="C17" s="174"/>
      <c r="D17" s="175">
        <v>400</v>
      </c>
      <c r="E17" s="176">
        <v>400</v>
      </c>
      <c r="F17" s="232">
        <v>533</v>
      </c>
      <c r="G17" s="170">
        <f t="shared" si="0"/>
        <v>133.25</v>
      </c>
    </row>
    <row r="18" spans="1:7" ht="13.5" thickBot="1">
      <c r="A18" s="657" t="s">
        <v>645</v>
      </c>
      <c r="B18" s="659"/>
      <c r="C18" s="169"/>
      <c r="D18" s="165">
        <v>4500</v>
      </c>
      <c r="E18" s="166">
        <v>4500</v>
      </c>
      <c r="F18" s="232">
        <v>6174</v>
      </c>
      <c r="G18" s="170">
        <f t="shared" si="0"/>
        <v>137.20000000000002</v>
      </c>
    </row>
    <row r="19" spans="1:7" ht="14.25" thickBot="1" thickTop="1">
      <c r="A19" s="688" t="s">
        <v>646</v>
      </c>
      <c r="B19" s="689"/>
      <c r="C19" s="177"/>
      <c r="D19" s="178">
        <f>SUM(D10:D18)</f>
        <v>1131955</v>
      </c>
      <c r="E19" s="179">
        <f>SUM(E10:E18)</f>
        <v>1131955</v>
      </c>
      <c r="F19" s="180">
        <f>SUM(F10:F18)</f>
        <v>1187604</v>
      </c>
      <c r="G19" s="181">
        <f t="shared" si="0"/>
        <v>104.91618483066907</v>
      </c>
    </row>
    <row r="20" spans="1:7" ht="14.25" thickBot="1" thickTop="1">
      <c r="A20" s="182" t="s">
        <v>647</v>
      </c>
      <c r="B20" s="183"/>
      <c r="C20" s="177"/>
      <c r="D20" s="178">
        <v>467274</v>
      </c>
      <c r="E20" s="179">
        <v>303620</v>
      </c>
      <c r="F20" s="184">
        <v>313949</v>
      </c>
      <c r="G20" s="181">
        <f t="shared" si="0"/>
        <v>103.40194980567814</v>
      </c>
    </row>
    <row r="21" spans="1:7" ht="13.5" thickTop="1">
      <c r="A21" s="640" t="s">
        <v>689</v>
      </c>
      <c r="B21" s="641"/>
      <c r="C21" s="187"/>
      <c r="D21" s="188"/>
      <c r="E21" s="189"/>
      <c r="F21" s="167"/>
      <c r="G21" s="170"/>
    </row>
    <row r="22" spans="1:7" ht="12.75">
      <c r="A22" s="657" t="s">
        <v>648</v>
      </c>
      <c r="B22" s="659"/>
      <c r="C22" s="169"/>
      <c r="D22" s="165">
        <v>855419</v>
      </c>
      <c r="E22" s="166">
        <v>855419</v>
      </c>
      <c r="F22" s="232">
        <v>855419</v>
      </c>
      <c r="G22" s="170">
        <f>F22/E22*100</f>
        <v>100</v>
      </c>
    </row>
    <row r="23" spans="1:7" ht="12.75">
      <c r="A23" s="680" t="s">
        <v>649</v>
      </c>
      <c r="B23" s="681"/>
      <c r="C23" s="169"/>
      <c r="D23" s="165">
        <v>141173</v>
      </c>
      <c r="E23" s="166">
        <v>714246</v>
      </c>
      <c r="F23" s="232">
        <v>614401</v>
      </c>
      <c r="G23" s="170">
        <f>F23/E23*100</f>
        <v>86.02092276330563</v>
      </c>
    </row>
    <row r="24" spans="1:7" ht="13.5" thickBot="1">
      <c r="A24" s="649" t="s">
        <v>650</v>
      </c>
      <c r="B24" s="650"/>
      <c r="C24" s="169"/>
      <c r="D24" s="165">
        <v>642098</v>
      </c>
      <c r="E24" s="166">
        <v>522241</v>
      </c>
      <c r="F24" s="239">
        <v>524191</v>
      </c>
      <c r="G24" s="170">
        <f>F24/E24*100</f>
        <v>100.37339082913827</v>
      </c>
    </row>
    <row r="25" spans="1:7" ht="14.25" thickBot="1" thickTop="1">
      <c r="A25" s="647" t="s">
        <v>651</v>
      </c>
      <c r="B25" s="648"/>
      <c r="C25" s="193"/>
      <c r="D25" s="194">
        <f>SUM(D22:D24)</f>
        <v>1638690</v>
      </c>
      <c r="E25" s="195">
        <f>SUM(E22:E24)</f>
        <v>2091906</v>
      </c>
      <c r="F25" s="180">
        <f>SUM(F22:F24)</f>
        <v>1994011</v>
      </c>
      <c r="G25" s="181">
        <f>F25/E25*100</f>
        <v>95.32029641867274</v>
      </c>
    </row>
    <row r="26" spans="1:7" ht="13.5" thickTop="1">
      <c r="A26" s="682" t="s">
        <v>690</v>
      </c>
      <c r="B26" s="683"/>
      <c r="C26" s="196"/>
      <c r="D26" s="197"/>
      <c r="E26" s="198"/>
      <c r="F26" s="167"/>
      <c r="G26" s="170"/>
    </row>
    <row r="27" spans="1:7" ht="12.75">
      <c r="A27" s="644" t="s">
        <v>652</v>
      </c>
      <c r="B27" s="645"/>
      <c r="C27" s="166"/>
      <c r="D27" s="175">
        <v>266089</v>
      </c>
      <c r="E27" s="176">
        <v>267193</v>
      </c>
      <c r="F27" s="167">
        <v>224534</v>
      </c>
      <c r="G27" s="170">
        <f>F27/E27*100</f>
        <v>84.03438712840531</v>
      </c>
    </row>
    <row r="28" spans="1:7" s="202" customFormat="1" ht="12.75">
      <c r="A28" s="663" t="s">
        <v>653</v>
      </c>
      <c r="B28" s="664"/>
      <c r="C28" s="199"/>
      <c r="D28" s="200"/>
      <c r="E28" s="201"/>
      <c r="F28" s="167">
        <v>1966</v>
      </c>
      <c r="G28" s="170"/>
    </row>
    <row r="29" spans="1:7" s="202" customFormat="1" ht="13.5" thickBot="1">
      <c r="A29" s="665" t="s">
        <v>654</v>
      </c>
      <c r="B29" s="666"/>
      <c r="C29" s="199"/>
      <c r="D29" s="200">
        <v>45000</v>
      </c>
      <c r="E29" s="201">
        <v>45000</v>
      </c>
      <c r="F29" s="167">
        <v>45000</v>
      </c>
      <c r="G29" s="170">
        <f>F29/E29*100</f>
        <v>100</v>
      </c>
    </row>
    <row r="30" spans="1:7" ht="14.25" thickBot="1" thickTop="1">
      <c r="A30" s="647" t="s">
        <v>655</v>
      </c>
      <c r="B30" s="648"/>
      <c r="C30" s="179"/>
      <c r="D30" s="203">
        <f>SUM(D27:D29)</f>
        <v>311089</v>
      </c>
      <c r="E30" s="203">
        <f>SUM(E27:E29)</f>
        <v>312193</v>
      </c>
      <c r="F30" s="204">
        <f>SUM(F27:F29)</f>
        <v>271500</v>
      </c>
      <c r="G30" s="205">
        <f>F30/E30*100</f>
        <v>86.96543484318995</v>
      </c>
    </row>
    <row r="31" spans="1:7" ht="13.5" thickTop="1">
      <c r="A31" s="640" t="s">
        <v>691</v>
      </c>
      <c r="B31" s="641"/>
      <c r="C31" s="193"/>
      <c r="D31" s="194"/>
      <c r="E31" s="195"/>
      <c r="F31" s="167"/>
      <c r="G31" s="170"/>
    </row>
    <row r="32" spans="1:7" ht="12.75">
      <c r="A32" s="644" t="s">
        <v>656</v>
      </c>
      <c r="B32" s="645"/>
      <c r="C32" s="169"/>
      <c r="D32" s="165">
        <v>2415198</v>
      </c>
      <c r="E32" s="166">
        <v>1307330</v>
      </c>
      <c r="F32" s="167">
        <v>1296698</v>
      </c>
      <c r="G32" s="170">
        <f>F32/E32*100</f>
        <v>99.1867393848531</v>
      </c>
    </row>
    <row r="33" spans="1:7" ht="13.5" thickBot="1">
      <c r="A33" s="642" t="s">
        <v>657</v>
      </c>
      <c r="B33" s="643"/>
      <c r="C33" s="206"/>
      <c r="D33" s="207">
        <v>1390163</v>
      </c>
      <c r="E33" s="208">
        <v>184865</v>
      </c>
      <c r="F33" s="167">
        <v>189605</v>
      </c>
      <c r="G33" s="170">
        <f>F33/E33*100</f>
        <v>102.56403321342601</v>
      </c>
    </row>
    <row r="34" spans="1:7" ht="14.25" thickBot="1" thickTop="1">
      <c r="A34" s="647" t="s">
        <v>658</v>
      </c>
      <c r="B34" s="648"/>
      <c r="C34" s="187"/>
      <c r="D34" s="188">
        <f>SUM(D32:D33)</f>
        <v>3805361</v>
      </c>
      <c r="E34" s="189">
        <f>SUM(E32:E33)</f>
        <v>1492195</v>
      </c>
      <c r="F34" s="180">
        <f>SUM(F32:F33)</f>
        <v>1486303</v>
      </c>
      <c r="G34" s="181">
        <f>F34/E34*100</f>
        <v>99.6051454401067</v>
      </c>
    </row>
    <row r="35" spans="1:7" ht="13.5" thickTop="1">
      <c r="A35" s="640" t="s">
        <v>692</v>
      </c>
      <c r="B35" s="641"/>
      <c r="C35" s="209"/>
      <c r="D35" s="210"/>
      <c r="E35" s="196"/>
      <c r="F35" s="167"/>
      <c r="G35" s="170"/>
    </row>
    <row r="36" spans="1:7" ht="12.75">
      <c r="A36" s="644" t="s">
        <v>659</v>
      </c>
      <c r="B36" s="645"/>
      <c r="C36" s="169"/>
      <c r="D36" s="165"/>
      <c r="E36" s="166">
        <v>20238</v>
      </c>
      <c r="F36" s="167">
        <v>20281</v>
      </c>
      <c r="G36" s="170">
        <f>F36/E36*100</f>
        <v>100.21247158810158</v>
      </c>
    </row>
    <row r="37" spans="1:7" ht="13.5" thickBot="1">
      <c r="A37" s="642" t="s">
        <v>660</v>
      </c>
      <c r="B37" s="643"/>
      <c r="C37" s="206"/>
      <c r="D37" s="207">
        <v>973</v>
      </c>
      <c r="E37" s="208">
        <v>11656</v>
      </c>
      <c r="F37" s="167">
        <v>9312</v>
      </c>
      <c r="G37" s="170">
        <f>F37/E37*100</f>
        <v>79.89018531228552</v>
      </c>
    </row>
    <row r="38" spans="1:7" ht="14.25" thickBot="1" thickTop="1">
      <c r="A38" s="647" t="s">
        <v>661</v>
      </c>
      <c r="B38" s="648"/>
      <c r="C38" s="211"/>
      <c r="D38" s="212">
        <f>D36+D37</f>
        <v>973</v>
      </c>
      <c r="E38" s="213">
        <f>E36+E37</f>
        <v>31894</v>
      </c>
      <c r="F38" s="180">
        <f>F36+F37</f>
        <v>29593</v>
      </c>
      <c r="G38" s="181">
        <f>F38/E38*100</f>
        <v>92.78547689220544</v>
      </c>
    </row>
    <row r="39" spans="1:7" ht="13.5" thickTop="1">
      <c r="A39" s="640" t="s">
        <v>693</v>
      </c>
      <c r="B39" s="646"/>
      <c r="C39" s="187"/>
      <c r="D39" s="188"/>
      <c r="E39" s="189"/>
      <c r="F39" s="167"/>
      <c r="G39" s="170"/>
    </row>
    <row r="40" spans="1:7" ht="12.75">
      <c r="A40" s="644" t="s">
        <v>662</v>
      </c>
      <c r="B40" s="679"/>
      <c r="C40" s="187"/>
      <c r="D40" s="188"/>
      <c r="E40" s="189"/>
      <c r="F40" s="167">
        <v>28378</v>
      </c>
      <c r="G40" s="170"/>
    </row>
    <row r="41" spans="1:7" ht="13.5" thickBot="1">
      <c r="A41" s="642" t="s">
        <v>663</v>
      </c>
      <c r="B41" s="685"/>
      <c r="C41" s="211"/>
      <c r="D41" s="212"/>
      <c r="E41" s="213"/>
      <c r="F41" s="167"/>
      <c r="G41" s="170"/>
    </row>
    <row r="42" spans="1:7" ht="14.25" thickBot="1" thickTop="1">
      <c r="A42" s="647" t="s">
        <v>664</v>
      </c>
      <c r="B42" s="684"/>
      <c r="C42" s="211"/>
      <c r="D42" s="212"/>
      <c r="E42" s="213"/>
      <c r="F42" s="180">
        <f>F40+F41</f>
        <v>28378</v>
      </c>
      <c r="G42" s="181"/>
    </row>
    <row r="43" spans="1:7" s="215" customFormat="1" ht="28.5" customHeight="1" thickTop="1">
      <c r="A43" s="640" t="s">
        <v>665</v>
      </c>
      <c r="B43" s="641"/>
      <c r="C43" s="652"/>
      <c r="D43" s="194"/>
      <c r="E43" s="195"/>
      <c r="F43" s="214"/>
      <c r="G43" s="170"/>
    </row>
    <row r="44" spans="1:7" s="215" customFormat="1" ht="14.25" customHeight="1">
      <c r="A44" s="644" t="s">
        <v>672</v>
      </c>
      <c r="B44" s="653"/>
      <c r="C44" s="216"/>
      <c r="D44" s="175">
        <v>9750</v>
      </c>
      <c r="E44" s="176">
        <v>15500</v>
      </c>
      <c r="F44" s="214">
        <v>11500</v>
      </c>
      <c r="G44" s="170">
        <f>F44/E44*100</f>
        <v>74.19354838709677</v>
      </c>
    </row>
    <row r="45" spans="1:7" s="215" customFormat="1" ht="14.25" customHeight="1" thickBot="1">
      <c r="A45" s="642" t="s">
        <v>673</v>
      </c>
      <c r="B45" s="656"/>
      <c r="C45" s="217"/>
      <c r="D45" s="218">
        <v>50050</v>
      </c>
      <c r="E45" s="219">
        <v>50050</v>
      </c>
      <c r="F45" s="214">
        <v>5581</v>
      </c>
      <c r="G45" s="170">
        <f>F45/E45*100</f>
        <v>11.150849150849151</v>
      </c>
    </row>
    <row r="46" spans="1:7" s="215" customFormat="1" ht="14.25" customHeight="1" thickBot="1" thickTop="1">
      <c r="A46" s="654" t="s">
        <v>674</v>
      </c>
      <c r="B46" s="655"/>
      <c r="C46" s="220"/>
      <c r="D46" s="203">
        <f>D44+D45</f>
        <v>59800</v>
      </c>
      <c r="E46" s="221">
        <f>E44+E45</f>
        <v>65550</v>
      </c>
      <c r="F46" s="222">
        <f>F44+F45</f>
        <v>17081</v>
      </c>
      <c r="G46" s="181">
        <f>F46/E46*100</f>
        <v>26.057971014492754</v>
      </c>
    </row>
    <row r="47" spans="1:7" ht="14.25" thickBot="1" thickTop="1">
      <c r="A47" s="647" t="s">
        <v>675</v>
      </c>
      <c r="B47" s="648"/>
      <c r="C47" s="213"/>
      <c r="D47" s="203">
        <f>SUM(D19+D25+D30+D34+D38+D46+D20+D42)</f>
        <v>7415142</v>
      </c>
      <c r="E47" s="221">
        <f>SUM(E19+E25+E30+E34+E38+E46+E20+E42)</f>
        <v>5429313</v>
      </c>
      <c r="F47" s="222">
        <f>SUM(F19+F25+F30+F34+F38+F46+F20+F42)</f>
        <v>5328419</v>
      </c>
      <c r="G47" s="181">
        <f>F47/E47*100</f>
        <v>98.1416801720586</v>
      </c>
    </row>
    <row r="48" spans="1:7" ht="13.5" thickTop="1">
      <c r="A48" s="185" t="s">
        <v>694</v>
      </c>
      <c r="B48" s="186"/>
      <c r="C48" s="209"/>
      <c r="D48" s="194"/>
      <c r="E48" s="195"/>
      <c r="F48" s="167"/>
      <c r="G48" s="170"/>
    </row>
    <row r="49" spans="1:7" ht="12.75">
      <c r="A49" s="190" t="s">
        <v>676</v>
      </c>
      <c r="B49" s="191"/>
      <c r="C49" s="169"/>
      <c r="D49" s="165"/>
      <c r="E49" s="166"/>
      <c r="F49" s="167"/>
      <c r="G49" s="170"/>
    </row>
    <row r="50" spans="1:7" ht="12.75">
      <c r="A50" s="649" t="s">
        <v>677</v>
      </c>
      <c r="B50" s="650"/>
      <c r="C50" s="169"/>
      <c r="D50" s="165"/>
      <c r="E50" s="166"/>
      <c r="F50" s="167"/>
      <c r="G50" s="170"/>
    </row>
    <row r="51" spans="1:7" ht="12.75" customHeight="1">
      <c r="A51" s="649" t="s">
        <v>695</v>
      </c>
      <c r="B51" s="650"/>
      <c r="C51" s="223"/>
      <c r="D51" s="165"/>
      <c r="E51" s="166"/>
      <c r="F51" s="167"/>
      <c r="G51" s="170"/>
    </row>
    <row r="52" spans="1:7" ht="12.75">
      <c r="A52" s="190" t="s">
        <v>678</v>
      </c>
      <c r="B52" s="166"/>
      <c r="C52" s="224"/>
      <c r="D52" s="175">
        <v>72000</v>
      </c>
      <c r="E52" s="176">
        <v>72000</v>
      </c>
      <c r="F52" s="167"/>
      <c r="G52" s="170"/>
    </row>
    <row r="53" spans="1:7" ht="24">
      <c r="A53" s="190" t="s">
        <v>679</v>
      </c>
      <c r="B53" s="166"/>
      <c r="C53" s="225"/>
      <c r="D53" s="175"/>
      <c r="E53" s="176"/>
      <c r="F53" s="167"/>
      <c r="G53" s="170"/>
    </row>
    <row r="54" spans="1:7" ht="12.75">
      <c r="A54" s="190" t="s">
        <v>680</v>
      </c>
      <c r="B54" s="166"/>
      <c r="C54" s="224"/>
      <c r="D54" s="175">
        <v>178016</v>
      </c>
      <c r="E54" s="176">
        <v>142398</v>
      </c>
      <c r="F54" s="167">
        <v>142248</v>
      </c>
      <c r="G54" s="170">
        <f>F54/E54*100</f>
        <v>99.89466144187419</v>
      </c>
    </row>
    <row r="55" spans="1:7" ht="12.75">
      <c r="A55" s="190" t="s">
        <v>681</v>
      </c>
      <c r="B55" s="166"/>
      <c r="C55" s="224"/>
      <c r="D55" s="175">
        <v>10662</v>
      </c>
      <c r="E55" s="176">
        <v>49674</v>
      </c>
      <c r="F55" s="167">
        <v>49674</v>
      </c>
      <c r="G55" s="170">
        <f>F55/E55*100</f>
        <v>100</v>
      </c>
    </row>
    <row r="56" spans="1:7" ht="12.75">
      <c r="A56" s="649" t="s">
        <v>682</v>
      </c>
      <c r="B56" s="651"/>
      <c r="C56" s="166"/>
      <c r="D56" s="175"/>
      <c r="E56" s="176"/>
      <c r="F56" s="167"/>
      <c r="G56" s="170"/>
    </row>
    <row r="57" spans="1:7" ht="12.75">
      <c r="A57" s="190" t="s">
        <v>683</v>
      </c>
      <c r="B57" s="226"/>
      <c r="C57" s="166"/>
      <c r="D57" s="175"/>
      <c r="E57" s="176"/>
      <c r="F57" s="167"/>
      <c r="G57" s="170"/>
    </row>
    <row r="58" spans="1:7" ht="13.5" thickBot="1">
      <c r="A58" s="190" t="s">
        <v>684</v>
      </c>
      <c r="B58" s="226"/>
      <c r="C58" s="166"/>
      <c r="D58" s="218">
        <v>300000</v>
      </c>
      <c r="E58" s="219">
        <v>224138</v>
      </c>
      <c r="F58" s="167">
        <v>141664</v>
      </c>
      <c r="G58" s="170">
        <f>F58/E58*100</f>
        <v>63.203919014178766</v>
      </c>
    </row>
    <row r="59" spans="1:7" ht="14.25" thickBot="1" thickTop="1">
      <c r="A59" s="192" t="s">
        <v>685</v>
      </c>
      <c r="B59" s="227"/>
      <c r="C59" s="179"/>
      <c r="D59" s="203">
        <f>SUM(D49:D58)</f>
        <v>560678</v>
      </c>
      <c r="E59" s="203">
        <f>SUM(E49:E58)</f>
        <v>488210</v>
      </c>
      <c r="F59" s="222">
        <f>SUM(F49:F58)</f>
        <v>333586</v>
      </c>
      <c r="G59" s="181">
        <f>F59/E59*100</f>
        <v>68.32838327768788</v>
      </c>
    </row>
    <row r="60" spans="1:7" ht="14.25" thickBot="1" thickTop="1">
      <c r="A60" s="647" t="s">
        <v>686</v>
      </c>
      <c r="B60" s="648"/>
      <c r="C60" s="179"/>
      <c r="D60" s="203">
        <f>D47+D59</f>
        <v>7975820</v>
      </c>
      <c r="E60" s="221">
        <f>E47+E59</f>
        <v>5917523</v>
      </c>
      <c r="F60" s="222">
        <f>F47+F59</f>
        <v>5662005</v>
      </c>
      <c r="G60" s="181">
        <f>F60/E60*100</f>
        <v>95.68201086839882</v>
      </c>
    </row>
    <row r="61" ht="13.5" thickTop="1"/>
  </sheetData>
  <sheetProtection/>
  <mergeCells count="45">
    <mergeCell ref="A42:B42"/>
    <mergeCell ref="A41:B41"/>
    <mergeCell ref="A13:B13"/>
    <mergeCell ref="A16:B16"/>
    <mergeCell ref="A18:B18"/>
    <mergeCell ref="A19:B19"/>
    <mergeCell ref="A21:B21"/>
    <mergeCell ref="A22:B22"/>
    <mergeCell ref="A17:B17"/>
    <mergeCell ref="A24:B24"/>
    <mergeCell ref="A1:E1"/>
    <mergeCell ref="A9:B9"/>
    <mergeCell ref="A7:C8"/>
    <mergeCell ref="D7:G7"/>
    <mergeCell ref="C6:G6"/>
    <mergeCell ref="A40:B40"/>
    <mergeCell ref="A23:B23"/>
    <mergeCell ref="A38:B38"/>
    <mergeCell ref="A26:B26"/>
    <mergeCell ref="A10:B10"/>
    <mergeCell ref="A12:B12"/>
    <mergeCell ref="A11:B11"/>
    <mergeCell ref="A5:G5"/>
    <mergeCell ref="A25:B25"/>
    <mergeCell ref="A32:B32"/>
    <mergeCell ref="A33:B33"/>
    <mergeCell ref="A27:B27"/>
    <mergeCell ref="A28:B28"/>
    <mergeCell ref="A29:B29"/>
    <mergeCell ref="A30:B30"/>
    <mergeCell ref="A60:B60"/>
    <mergeCell ref="A47:B47"/>
    <mergeCell ref="A50:B50"/>
    <mergeCell ref="A51:B51"/>
    <mergeCell ref="A56:B56"/>
    <mergeCell ref="A43:C43"/>
    <mergeCell ref="A44:B44"/>
    <mergeCell ref="A46:B46"/>
    <mergeCell ref="A45:B45"/>
    <mergeCell ref="A31:B31"/>
    <mergeCell ref="A37:B37"/>
    <mergeCell ref="A35:B35"/>
    <mergeCell ref="A36:B36"/>
    <mergeCell ref="A39:B39"/>
    <mergeCell ref="A34:B3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A1" sqref="A1:E1"/>
    </sheetView>
  </sheetViews>
  <sheetFormatPr defaultColWidth="10.421875" defaultRowHeight="12.75"/>
  <cols>
    <col min="1" max="1" width="51.28125" style="157" customWidth="1"/>
    <col min="2" max="2" width="15.140625" style="157" customWidth="1"/>
    <col min="3" max="3" width="11.57421875" style="228" customWidth="1"/>
    <col min="4" max="4" width="13.421875" style="228" customWidth="1"/>
    <col min="5" max="5" width="12.57421875" style="157" customWidth="1"/>
    <col min="6" max="6" width="11.28125" style="157" customWidth="1"/>
    <col min="7" max="16384" width="10.421875" style="157" customWidth="1"/>
  </cols>
  <sheetData>
    <row r="1" spans="1:5" ht="12.75">
      <c r="A1" s="667" t="s">
        <v>766</v>
      </c>
      <c r="B1" s="667"/>
      <c r="C1" s="667"/>
      <c r="D1" s="667"/>
      <c r="E1" s="668"/>
    </row>
    <row r="2" spans="1:7" ht="30" customHeight="1">
      <c r="A2" s="692" t="s">
        <v>460</v>
      </c>
      <c r="B2" s="693"/>
      <c r="C2" s="693"/>
      <c r="D2" s="693"/>
      <c r="E2" s="694"/>
      <c r="F2" s="694"/>
      <c r="G2" s="694"/>
    </row>
    <row r="3" spans="1:7" ht="15.75" customHeight="1" thickBot="1">
      <c r="A3" s="159"/>
      <c r="B3" s="160"/>
      <c r="C3" s="690" t="s">
        <v>616</v>
      </c>
      <c r="D3" s="690"/>
      <c r="E3" s="690"/>
      <c r="F3" s="690"/>
      <c r="G3" s="690"/>
    </row>
    <row r="4" spans="1:7" ht="15.75" customHeight="1" thickBot="1" thickTop="1">
      <c r="A4" s="671" t="s">
        <v>572</v>
      </c>
      <c r="B4" s="672"/>
      <c r="C4" s="672"/>
      <c r="D4" s="675" t="s">
        <v>617</v>
      </c>
      <c r="E4" s="676"/>
      <c r="F4" s="676"/>
      <c r="G4" s="677"/>
    </row>
    <row r="5" spans="1:7" ht="25.5" customHeight="1" thickBot="1" thickTop="1">
      <c r="A5" s="673"/>
      <c r="B5" s="674"/>
      <c r="C5" s="691"/>
      <c r="D5" s="161" t="s">
        <v>635</v>
      </c>
      <c r="E5" s="229" t="s">
        <v>636</v>
      </c>
      <c r="F5" s="230" t="s">
        <v>72</v>
      </c>
      <c r="G5" s="230" t="s">
        <v>696</v>
      </c>
    </row>
    <row r="6" spans="1:7" ht="13.5" thickTop="1">
      <c r="A6" s="669" t="s">
        <v>687</v>
      </c>
      <c r="B6" s="670"/>
      <c r="C6" s="164"/>
      <c r="D6" s="165"/>
      <c r="E6" s="165"/>
      <c r="F6" s="231"/>
      <c r="G6" s="231"/>
    </row>
    <row r="7" spans="1:7" ht="12.75">
      <c r="A7" s="680" t="s">
        <v>688</v>
      </c>
      <c r="B7" s="681"/>
      <c r="C7" s="164"/>
      <c r="D7" s="165"/>
      <c r="E7" s="165"/>
      <c r="F7" s="232"/>
      <c r="G7" s="232"/>
    </row>
    <row r="8" spans="1:7" ht="12.75">
      <c r="A8" s="657" t="s">
        <v>638</v>
      </c>
      <c r="B8" s="659"/>
      <c r="C8" s="169"/>
      <c r="D8" s="165"/>
      <c r="E8" s="165"/>
      <c r="F8" s="232"/>
      <c r="G8" s="232"/>
    </row>
    <row r="9" spans="1:7" ht="12.75">
      <c r="A9" s="657" t="s">
        <v>639</v>
      </c>
      <c r="B9" s="658"/>
      <c r="C9" s="169"/>
      <c r="D9" s="165">
        <v>385000</v>
      </c>
      <c r="E9" s="165">
        <v>385000</v>
      </c>
      <c r="F9" s="232">
        <v>451427</v>
      </c>
      <c r="G9" s="233">
        <f>F9/E9*100</f>
        <v>117.25376623376624</v>
      </c>
    </row>
    <row r="10" spans="1:7" ht="12.75">
      <c r="A10" s="657" t="s">
        <v>640</v>
      </c>
      <c r="B10" s="658"/>
      <c r="C10" s="169"/>
      <c r="D10" s="165">
        <v>3000</v>
      </c>
      <c r="E10" s="165">
        <v>3000</v>
      </c>
      <c r="F10" s="232">
        <v>2586</v>
      </c>
      <c r="G10" s="233">
        <f>F10/E10*100</f>
        <v>86.2</v>
      </c>
    </row>
    <row r="11" spans="1:7" ht="12.75">
      <c r="A11" s="168" t="s">
        <v>641</v>
      </c>
      <c r="B11" s="171"/>
      <c r="C11" s="169"/>
      <c r="D11" s="165"/>
      <c r="E11" s="165"/>
      <c r="F11" s="232"/>
      <c r="G11" s="233"/>
    </row>
    <row r="12" spans="1:7" ht="12.75">
      <c r="A12" s="172" t="s">
        <v>642</v>
      </c>
      <c r="B12" s="173"/>
      <c r="C12" s="174"/>
      <c r="D12" s="175">
        <v>629055</v>
      </c>
      <c r="E12" s="175">
        <v>629055</v>
      </c>
      <c r="F12" s="232">
        <v>629055</v>
      </c>
      <c r="G12" s="233">
        <f aca="true" t="shared" si="0" ref="G12:G17">F12/E12*100</f>
        <v>100</v>
      </c>
    </row>
    <row r="13" spans="1:7" ht="12.75">
      <c r="A13" s="686" t="s">
        <v>643</v>
      </c>
      <c r="B13" s="687"/>
      <c r="C13" s="174"/>
      <c r="D13" s="175">
        <v>110000</v>
      </c>
      <c r="E13" s="175">
        <v>110000</v>
      </c>
      <c r="F13" s="232">
        <v>97829</v>
      </c>
      <c r="G13" s="233">
        <f t="shared" si="0"/>
        <v>88.93545454545455</v>
      </c>
    </row>
    <row r="14" spans="1:7" ht="12.75">
      <c r="A14" s="686" t="s">
        <v>644</v>
      </c>
      <c r="B14" s="687"/>
      <c r="C14" s="174"/>
      <c r="D14" s="175">
        <v>400</v>
      </c>
      <c r="E14" s="175">
        <v>400</v>
      </c>
      <c r="F14" s="232">
        <v>533</v>
      </c>
      <c r="G14" s="233">
        <f t="shared" si="0"/>
        <v>133.25</v>
      </c>
    </row>
    <row r="15" spans="1:7" ht="13.5" thickBot="1">
      <c r="A15" s="657" t="s">
        <v>645</v>
      </c>
      <c r="B15" s="659"/>
      <c r="C15" s="169"/>
      <c r="D15" s="165">
        <v>4500</v>
      </c>
      <c r="E15" s="165">
        <v>4500</v>
      </c>
      <c r="F15" s="232">
        <v>6174</v>
      </c>
      <c r="G15" s="233">
        <f t="shared" si="0"/>
        <v>137.20000000000002</v>
      </c>
    </row>
    <row r="16" spans="1:7" ht="14.25" thickBot="1" thickTop="1">
      <c r="A16" s="688" t="s">
        <v>646</v>
      </c>
      <c r="B16" s="689"/>
      <c r="C16" s="177"/>
      <c r="D16" s="178">
        <f>SUM(D7:D15)</f>
        <v>1131955</v>
      </c>
      <c r="E16" s="178">
        <f>SUM(E7:E15)</f>
        <v>1131955</v>
      </c>
      <c r="F16" s="234">
        <f>SUM(F7:F15)</f>
        <v>1187604</v>
      </c>
      <c r="G16" s="235">
        <f t="shared" si="0"/>
        <v>104.91618483066907</v>
      </c>
    </row>
    <row r="17" spans="1:7" ht="14.25" thickBot="1" thickTop="1">
      <c r="A17" s="182" t="s">
        <v>332</v>
      </c>
      <c r="B17" s="183"/>
      <c r="C17" s="177"/>
      <c r="D17" s="178">
        <v>10123</v>
      </c>
      <c r="E17" s="178">
        <v>57556</v>
      </c>
      <c r="F17" s="236">
        <v>69703</v>
      </c>
      <c r="G17" s="235">
        <f t="shared" si="0"/>
        <v>121.1046632844534</v>
      </c>
    </row>
    <row r="18" spans="1:7" ht="13.5" thickTop="1">
      <c r="A18" s="640" t="s">
        <v>689</v>
      </c>
      <c r="B18" s="641"/>
      <c r="C18" s="187"/>
      <c r="D18" s="188"/>
      <c r="E18" s="189"/>
      <c r="F18" s="231"/>
      <c r="G18" s="233"/>
    </row>
    <row r="19" spans="1:7" ht="12.75">
      <c r="A19" s="657" t="s">
        <v>648</v>
      </c>
      <c r="B19" s="659"/>
      <c r="C19" s="169"/>
      <c r="D19" s="165">
        <v>855419</v>
      </c>
      <c r="E19" s="166">
        <v>855419</v>
      </c>
      <c r="F19" s="232">
        <v>855419</v>
      </c>
      <c r="G19" s="233">
        <f>F19/E19*100</f>
        <v>100</v>
      </c>
    </row>
    <row r="20" spans="1:7" ht="12.75">
      <c r="A20" s="695" t="s">
        <v>697</v>
      </c>
      <c r="B20" s="680"/>
      <c r="C20" s="169"/>
      <c r="D20" s="165">
        <v>141173</v>
      </c>
      <c r="E20" s="237">
        <v>714246</v>
      </c>
      <c r="F20" s="232">
        <v>614401</v>
      </c>
      <c r="G20" s="233">
        <f>F20/E20*100</f>
        <v>86.02092276330563</v>
      </c>
    </row>
    <row r="21" spans="1:7" ht="13.5" thickBot="1">
      <c r="A21" s="696" t="s">
        <v>650</v>
      </c>
      <c r="B21" s="697"/>
      <c r="C21" s="206"/>
      <c r="D21" s="207">
        <v>642098</v>
      </c>
      <c r="E21" s="238">
        <v>522241</v>
      </c>
      <c r="F21" s="239">
        <v>524191</v>
      </c>
      <c r="G21" s="233">
        <f>F21/E21*100</f>
        <v>100.37339082913827</v>
      </c>
    </row>
    <row r="22" spans="1:7" ht="14.25" thickBot="1" thickTop="1">
      <c r="A22" s="647" t="s">
        <v>651</v>
      </c>
      <c r="B22" s="648"/>
      <c r="C22" s="193"/>
      <c r="D22" s="194">
        <f>SUM(D19:D21)</f>
        <v>1638690</v>
      </c>
      <c r="E22" s="194">
        <f>SUM(E19:E21)</f>
        <v>2091906</v>
      </c>
      <c r="F22" s="240">
        <f>SUM(F19:F21)</f>
        <v>1994011</v>
      </c>
      <c r="G22" s="235">
        <f>F22/E22*100</f>
        <v>95.32029641867274</v>
      </c>
    </row>
    <row r="23" spans="1:7" ht="13.5" thickTop="1">
      <c r="A23" s="682" t="s">
        <v>690</v>
      </c>
      <c r="B23" s="683"/>
      <c r="C23" s="196"/>
      <c r="D23" s="197"/>
      <c r="E23" s="197"/>
      <c r="F23" s="231"/>
      <c r="G23" s="233"/>
    </row>
    <row r="24" spans="1:7" ht="12.75">
      <c r="A24" s="644" t="s">
        <v>652</v>
      </c>
      <c r="B24" s="645"/>
      <c r="C24" s="166"/>
      <c r="D24" s="175">
        <v>264239</v>
      </c>
      <c r="E24" s="175">
        <v>264239</v>
      </c>
      <c r="F24" s="232">
        <v>221376</v>
      </c>
      <c r="G24" s="233">
        <f>F24/E24*100</f>
        <v>83.77870034324985</v>
      </c>
    </row>
    <row r="25" spans="1:7" s="202" customFormat="1" ht="12.75">
      <c r="A25" s="663" t="s">
        <v>653</v>
      </c>
      <c r="B25" s="664"/>
      <c r="C25" s="199"/>
      <c r="D25" s="200"/>
      <c r="E25" s="200"/>
      <c r="F25" s="232">
        <v>1966</v>
      </c>
      <c r="G25" s="233"/>
    </row>
    <row r="26" spans="1:7" s="202" customFormat="1" ht="13.5" thickBot="1">
      <c r="A26" s="665" t="s">
        <v>654</v>
      </c>
      <c r="B26" s="666"/>
      <c r="C26" s="199"/>
      <c r="D26" s="200">
        <v>45000</v>
      </c>
      <c r="E26" s="200">
        <v>45000</v>
      </c>
      <c r="F26" s="239">
        <v>45000</v>
      </c>
      <c r="G26" s="233">
        <f>F26/E26*100</f>
        <v>100</v>
      </c>
    </row>
    <row r="27" spans="1:7" ht="14.25" thickBot="1" thickTop="1">
      <c r="A27" s="647" t="s">
        <v>655</v>
      </c>
      <c r="B27" s="648"/>
      <c r="C27" s="179"/>
      <c r="D27" s="203">
        <f>SUM(D24:D26)</f>
        <v>309239</v>
      </c>
      <c r="E27" s="203">
        <f>SUM(E24:E26)</f>
        <v>309239</v>
      </c>
      <c r="F27" s="204">
        <f>SUM(F24:F26)</f>
        <v>268342</v>
      </c>
      <c r="G27" s="235">
        <f>F27/E27*100</f>
        <v>86.7749539999806</v>
      </c>
    </row>
    <row r="28" spans="1:7" ht="13.5" thickTop="1">
      <c r="A28" s="640" t="s">
        <v>691</v>
      </c>
      <c r="B28" s="641"/>
      <c r="C28" s="193"/>
      <c r="D28" s="194"/>
      <c r="E28" s="194"/>
      <c r="F28" s="231"/>
      <c r="G28" s="233"/>
    </row>
    <row r="29" spans="1:7" ht="12.75">
      <c r="A29" s="644" t="s">
        <v>656</v>
      </c>
      <c r="B29" s="645"/>
      <c r="C29" s="169"/>
      <c r="D29" s="165">
        <v>5600</v>
      </c>
      <c r="E29" s="165">
        <v>43897</v>
      </c>
      <c r="F29" s="232">
        <v>34243</v>
      </c>
      <c r="G29" s="233">
        <f>F29/E29*100</f>
        <v>78.00760872041369</v>
      </c>
    </row>
    <row r="30" spans="1:7" ht="13.5" thickBot="1">
      <c r="A30" s="642" t="s">
        <v>657</v>
      </c>
      <c r="B30" s="643"/>
      <c r="C30" s="206"/>
      <c r="D30" s="207">
        <v>63540</v>
      </c>
      <c r="E30" s="207">
        <v>66273</v>
      </c>
      <c r="F30" s="239">
        <v>71013</v>
      </c>
      <c r="G30" s="233">
        <f>F30/E30*100</f>
        <v>107.1522339414241</v>
      </c>
    </row>
    <row r="31" spans="1:7" ht="14.25" thickBot="1" thickTop="1">
      <c r="A31" s="647" t="s">
        <v>658</v>
      </c>
      <c r="B31" s="648"/>
      <c r="C31" s="187"/>
      <c r="D31" s="188">
        <f>SUM(D29:D30)</f>
        <v>69140</v>
      </c>
      <c r="E31" s="188">
        <f>SUM(E29:E30)</f>
        <v>110170</v>
      </c>
      <c r="F31" s="241">
        <f>SUM(F29:F30)</f>
        <v>105256</v>
      </c>
      <c r="G31" s="235">
        <f>F31/E31*100</f>
        <v>95.53962058636652</v>
      </c>
    </row>
    <row r="32" spans="1:7" ht="13.5" thickTop="1">
      <c r="A32" s="640" t="s">
        <v>692</v>
      </c>
      <c r="B32" s="641"/>
      <c r="C32" s="209"/>
      <c r="D32" s="210"/>
      <c r="E32" s="210"/>
      <c r="F32" s="231"/>
      <c r="G32" s="233"/>
    </row>
    <row r="33" spans="1:7" ht="12.75">
      <c r="A33" s="644" t="s">
        <v>659</v>
      </c>
      <c r="B33" s="645"/>
      <c r="C33" s="169"/>
      <c r="D33" s="165"/>
      <c r="E33" s="165">
        <v>4600</v>
      </c>
      <c r="F33" s="232">
        <v>4643</v>
      </c>
      <c r="G33" s="233">
        <f>F33/E33*100</f>
        <v>100.93478260869566</v>
      </c>
    </row>
    <row r="34" spans="1:7" ht="13.5" thickBot="1">
      <c r="A34" s="642" t="s">
        <v>660</v>
      </c>
      <c r="B34" s="643"/>
      <c r="C34" s="206"/>
      <c r="D34" s="207">
        <v>973</v>
      </c>
      <c r="E34" s="207">
        <v>7223</v>
      </c>
      <c r="F34" s="239">
        <v>4879</v>
      </c>
      <c r="G34" s="233">
        <f>F34/E34*100</f>
        <v>67.54811020351654</v>
      </c>
    </row>
    <row r="35" spans="1:7" ht="14.25" thickBot="1" thickTop="1">
      <c r="A35" s="647" t="s">
        <v>661</v>
      </c>
      <c r="B35" s="648"/>
      <c r="C35" s="211"/>
      <c r="D35" s="212">
        <f>SUM(D33:D34)</f>
        <v>973</v>
      </c>
      <c r="E35" s="212">
        <f>SUM(E33:E34)</f>
        <v>11823</v>
      </c>
      <c r="F35" s="242">
        <f>SUM(F33:F34)</f>
        <v>9522</v>
      </c>
      <c r="G35" s="235">
        <f>F35/E35*100</f>
        <v>80.53793453438215</v>
      </c>
    </row>
    <row r="36" spans="1:7" ht="13.5" thickTop="1">
      <c r="A36" s="640" t="s">
        <v>693</v>
      </c>
      <c r="B36" s="646"/>
      <c r="C36" s="187"/>
      <c r="D36" s="188"/>
      <c r="E36" s="188"/>
      <c r="F36" s="231"/>
      <c r="G36" s="233"/>
    </row>
    <row r="37" spans="1:7" ht="12.75">
      <c r="A37" s="644" t="s">
        <v>662</v>
      </c>
      <c r="B37" s="679"/>
      <c r="C37" s="187"/>
      <c r="D37" s="188"/>
      <c r="E37" s="188"/>
      <c r="F37" s="232">
        <v>28378</v>
      </c>
      <c r="G37" s="233"/>
    </row>
    <row r="38" spans="1:7" ht="13.5" thickBot="1">
      <c r="A38" s="642" t="s">
        <v>663</v>
      </c>
      <c r="B38" s="685"/>
      <c r="C38" s="211"/>
      <c r="D38" s="212"/>
      <c r="E38" s="212"/>
      <c r="F38" s="239"/>
      <c r="G38" s="233"/>
    </row>
    <row r="39" spans="1:7" ht="14.25" thickBot="1" thickTop="1">
      <c r="A39" s="647" t="s">
        <v>664</v>
      </c>
      <c r="B39" s="684"/>
      <c r="C39" s="211"/>
      <c r="D39" s="212"/>
      <c r="E39" s="212"/>
      <c r="F39" s="242">
        <f>F37+F38</f>
        <v>28378</v>
      </c>
      <c r="G39" s="243"/>
    </row>
    <row r="40" spans="1:7" s="215" customFormat="1" ht="28.5" customHeight="1" thickTop="1">
      <c r="A40" s="640" t="s">
        <v>698</v>
      </c>
      <c r="B40" s="641"/>
      <c r="C40" s="652"/>
      <c r="D40" s="194"/>
      <c r="E40" s="194"/>
      <c r="F40" s="244"/>
      <c r="G40" s="233"/>
    </row>
    <row r="41" spans="1:7" s="215" customFormat="1" ht="14.25" customHeight="1">
      <c r="A41" s="644" t="s">
        <v>672</v>
      </c>
      <c r="B41" s="653"/>
      <c r="C41" s="216"/>
      <c r="D41" s="175">
        <v>9750</v>
      </c>
      <c r="E41" s="175">
        <v>9750</v>
      </c>
      <c r="F41" s="245">
        <v>5750</v>
      </c>
      <c r="G41" s="233">
        <f>F41/E41*100</f>
        <v>58.97435897435898</v>
      </c>
    </row>
    <row r="42" spans="1:7" s="215" customFormat="1" ht="14.25" customHeight="1" thickBot="1">
      <c r="A42" s="642" t="s">
        <v>673</v>
      </c>
      <c r="B42" s="656"/>
      <c r="C42" s="217"/>
      <c r="D42" s="218">
        <v>50050</v>
      </c>
      <c r="E42" s="218">
        <v>50050</v>
      </c>
      <c r="F42" s="246">
        <v>1028</v>
      </c>
      <c r="G42" s="233">
        <f>F42/E42*100</f>
        <v>2.053946053946054</v>
      </c>
    </row>
    <row r="43" spans="1:7" s="215" customFormat="1" ht="14.25" customHeight="1" thickBot="1" thickTop="1">
      <c r="A43" s="654" t="s">
        <v>674</v>
      </c>
      <c r="B43" s="655"/>
      <c r="C43" s="220"/>
      <c r="D43" s="203">
        <f>D41+D42</f>
        <v>59800</v>
      </c>
      <c r="E43" s="203">
        <f>E41+E42</f>
        <v>59800</v>
      </c>
      <c r="F43" s="204">
        <f>F41+F42</f>
        <v>6778</v>
      </c>
      <c r="G43" s="235">
        <f>F43/E43*100</f>
        <v>11.334448160535118</v>
      </c>
    </row>
    <row r="44" spans="1:7" ht="14.25" thickBot="1" thickTop="1">
      <c r="A44" s="647" t="s">
        <v>675</v>
      </c>
      <c r="B44" s="648"/>
      <c r="C44" s="213"/>
      <c r="D44" s="203">
        <f>SUM(D16+D22+D27+D31+D35+D40+D39+D43+D17)</f>
        <v>3219920</v>
      </c>
      <c r="E44" s="203">
        <f>SUM(E16+E22+E27+E31+E35+E40+E39+E43+E17)</f>
        <v>3772449</v>
      </c>
      <c r="F44" s="204">
        <f>SUM(F16+F22+F27+F31+F35+F39+F43+F17)</f>
        <v>3669594</v>
      </c>
      <c r="G44" s="235">
        <f>F44/E44*100</f>
        <v>97.27352178916136</v>
      </c>
    </row>
    <row r="45" spans="1:7" ht="13.5" thickTop="1">
      <c r="A45" s="185" t="s">
        <v>694</v>
      </c>
      <c r="B45" s="186"/>
      <c r="C45" s="209"/>
      <c r="D45" s="194"/>
      <c r="E45" s="194"/>
      <c r="F45" s="231"/>
      <c r="G45" s="233"/>
    </row>
    <row r="46" spans="1:7" ht="12.75">
      <c r="A46" s="190" t="s">
        <v>676</v>
      </c>
      <c r="B46" s="191"/>
      <c r="C46" s="169"/>
      <c r="D46" s="165"/>
      <c r="E46" s="247"/>
      <c r="F46" s="232"/>
      <c r="G46" s="233"/>
    </row>
    <row r="47" spans="1:7" ht="12.75">
      <c r="A47" s="649" t="s">
        <v>677</v>
      </c>
      <c r="B47" s="650"/>
      <c r="C47" s="169"/>
      <c r="D47" s="165"/>
      <c r="E47" s="165"/>
      <c r="F47" s="232"/>
      <c r="G47" s="233"/>
    </row>
    <row r="48" spans="1:7" ht="12.75" customHeight="1">
      <c r="A48" s="649" t="s">
        <v>695</v>
      </c>
      <c r="B48" s="650"/>
      <c r="C48" s="223"/>
      <c r="D48" s="165"/>
      <c r="E48" s="165"/>
      <c r="F48" s="232"/>
      <c r="G48" s="233"/>
    </row>
    <row r="49" spans="1:7" ht="12.75">
      <c r="A49" s="190" t="s">
        <v>678</v>
      </c>
      <c r="B49" s="166"/>
      <c r="C49" s="224"/>
      <c r="D49" s="175">
        <v>72000</v>
      </c>
      <c r="E49" s="175">
        <v>72000</v>
      </c>
      <c r="F49" s="232"/>
      <c r="G49" s="233"/>
    </row>
    <row r="50" spans="1:7" ht="24">
      <c r="A50" s="190" t="s">
        <v>679</v>
      </c>
      <c r="B50" s="166"/>
      <c r="C50" s="225"/>
      <c r="D50" s="175"/>
      <c r="E50" s="175"/>
      <c r="F50" s="232"/>
      <c r="G50" s="233"/>
    </row>
    <row r="51" spans="1:7" ht="12.75">
      <c r="A51" s="190" t="s">
        <v>699</v>
      </c>
      <c r="B51" s="166"/>
      <c r="C51" s="224"/>
      <c r="D51" s="175"/>
      <c r="E51" s="175">
        <v>36331</v>
      </c>
      <c r="F51" s="232">
        <v>37953</v>
      </c>
      <c r="G51" s="233">
        <f>F51/E51*100</f>
        <v>104.4645068949382</v>
      </c>
    </row>
    <row r="52" spans="1:7" ht="12.75">
      <c r="A52" s="190" t="s">
        <v>700</v>
      </c>
      <c r="B52" s="166"/>
      <c r="C52" s="224"/>
      <c r="D52" s="175">
        <v>10662</v>
      </c>
      <c r="E52" s="175">
        <v>10662</v>
      </c>
      <c r="F52" s="232">
        <v>10662</v>
      </c>
      <c r="G52" s="233">
        <f>F52/E52*100</f>
        <v>100</v>
      </c>
    </row>
    <row r="53" spans="1:7" ht="12.75">
      <c r="A53" s="649" t="s">
        <v>682</v>
      </c>
      <c r="B53" s="651"/>
      <c r="C53" s="166"/>
      <c r="D53" s="175"/>
      <c r="E53" s="175"/>
      <c r="F53" s="232"/>
      <c r="G53" s="233"/>
    </row>
    <row r="54" spans="1:7" ht="12.75">
      <c r="A54" s="190" t="s">
        <v>683</v>
      </c>
      <c r="B54" s="226"/>
      <c r="C54" s="166"/>
      <c r="D54" s="175"/>
      <c r="E54" s="175"/>
      <c r="F54" s="232"/>
      <c r="G54" s="233"/>
    </row>
    <row r="55" spans="1:7" ht="13.5" thickBot="1">
      <c r="A55" s="190" t="s">
        <v>684</v>
      </c>
      <c r="B55" s="226"/>
      <c r="C55" s="166"/>
      <c r="D55" s="218">
        <v>300000</v>
      </c>
      <c r="E55" s="218">
        <v>224138</v>
      </c>
      <c r="F55" s="239">
        <v>141664</v>
      </c>
      <c r="G55" s="233">
        <f>F55/E55*100</f>
        <v>63.203919014178766</v>
      </c>
    </row>
    <row r="56" spans="1:7" ht="14.25" thickBot="1" thickTop="1">
      <c r="A56" s="192" t="s">
        <v>685</v>
      </c>
      <c r="B56" s="227"/>
      <c r="C56" s="179"/>
      <c r="D56" s="203">
        <f>SUM(D46:D55)</f>
        <v>382662</v>
      </c>
      <c r="E56" s="203">
        <f>SUM(E46:E55)</f>
        <v>343131</v>
      </c>
      <c r="F56" s="203">
        <f>SUM(F46:F55)</f>
        <v>190279</v>
      </c>
      <c r="G56" s="235">
        <f>F56/E56*100</f>
        <v>55.45374798546327</v>
      </c>
    </row>
    <row r="57" spans="1:7" ht="14.25" thickBot="1" thickTop="1">
      <c r="A57" s="647" t="s">
        <v>686</v>
      </c>
      <c r="B57" s="648"/>
      <c r="C57" s="179"/>
      <c r="D57" s="203">
        <f>D44+D56</f>
        <v>3602582</v>
      </c>
      <c r="E57" s="203">
        <f>E44+E56</f>
        <v>4115580</v>
      </c>
      <c r="F57" s="204">
        <f>F44+F56</f>
        <v>3859873</v>
      </c>
      <c r="G57" s="235">
        <f>F57/E57*100</f>
        <v>93.78685385777946</v>
      </c>
    </row>
    <row r="58" ht="13.5" thickTop="1"/>
  </sheetData>
  <sheetProtection/>
  <mergeCells count="45">
    <mergeCell ref="A19:B19"/>
    <mergeCell ref="A20:B20"/>
    <mergeCell ref="A21:B21"/>
    <mergeCell ref="A23:B23"/>
    <mergeCell ref="A22:B22"/>
    <mergeCell ref="A18:B18"/>
    <mergeCell ref="A14:B14"/>
    <mergeCell ref="A15:B15"/>
    <mergeCell ref="A16:B16"/>
    <mergeCell ref="A9:B9"/>
    <mergeCell ref="A10:B10"/>
    <mergeCell ref="A13:B13"/>
    <mergeCell ref="A1:E1"/>
    <mergeCell ref="A6:B6"/>
    <mergeCell ref="A8:B8"/>
    <mergeCell ref="D4:G4"/>
    <mergeCell ref="C3:G3"/>
    <mergeCell ref="A4:C5"/>
    <mergeCell ref="A2:G2"/>
    <mergeCell ref="A7:B7"/>
    <mergeCell ref="A39:B39"/>
    <mergeCell ref="A57:B57"/>
    <mergeCell ref="A53:B53"/>
    <mergeCell ref="A47:B47"/>
    <mergeCell ref="A43:B43"/>
    <mergeCell ref="A41:B41"/>
    <mergeCell ref="A48:B48"/>
    <mergeCell ref="A42:B42"/>
    <mergeCell ref="A44:B44"/>
    <mergeCell ref="A35:B35"/>
    <mergeCell ref="A32:B32"/>
    <mergeCell ref="A29:B29"/>
    <mergeCell ref="A31:B31"/>
    <mergeCell ref="A38:B38"/>
    <mergeCell ref="A27:B27"/>
    <mergeCell ref="A24:B24"/>
    <mergeCell ref="A25:B25"/>
    <mergeCell ref="A28:B28"/>
    <mergeCell ref="A30:B30"/>
    <mergeCell ref="A40:C40"/>
    <mergeCell ref="A26:B26"/>
    <mergeCell ref="A33:B33"/>
    <mergeCell ref="A36:B36"/>
    <mergeCell ref="A34:B34"/>
    <mergeCell ref="A37:B3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zoomScalePageLayoutView="0" workbookViewId="0" topLeftCell="A1">
      <selection activeCell="A1" sqref="A1:AK1"/>
    </sheetView>
  </sheetViews>
  <sheetFormatPr defaultColWidth="10.421875" defaultRowHeight="12.75"/>
  <cols>
    <col min="1" max="1" width="48.8515625" style="157" customWidth="1"/>
    <col min="2" max="2" width="11.8515625" style="228" customWidth="1"/>
    <col min="3" max="3" width="11.57421875" style="228" customWidth="1"/>
    <col min="4" max="4" width="9.8515625" style="228" customWidth="1"/>
    <col min="5" max="5" width="7.7109375" style="228" customWidth="1"/>
    <col min="6" max="6" width="12.140625" style="228" customWidth="1"/>
    <col min="7" max="7" width="11.7109375" style="228" customWidth="1"/>
    <col min="8" max="8" width="11.421875" style="228" customWidth="1"/>
    <col min="9" max="9" width="7.7109375" style="228" customWidth="1"/>
    <col min="10" max="10" width="12.8515625" style="228" customWidth="1"/>
    <col min="11" max="12" width="13.28125" style="228" customWidth="1"/>
    <col min="13" max="13" width="7.7109375" style="228" customWidth="1"/>
    <col min="14" max="14" width="13.421875" style="228" customWidth="1"/>
    <col min="15" max="16" width="13.28125" style="228" customWidth="1"/>
    <col min="17" max="17" width="7.7109375" style="254" customWidth="1"/>
    <col min="18" max="18" width="12.7109375" style="228" customWidth="1"/>
    <col min="19" max="20" width="13.28125" style="228" customWidth="1"/>
    <col min="21" max="21" width="7.7109375" style="228" customWidth="1"/>
    <col min="22" max="22" width="13.00390625" style="228" customWidth="1"/>
    <col min="23" max="24" width="12.8515625" style="228" customWidth="1"/>
    <col min="25" max="25" width="7.7109375" style="228" customWidth="1"/>
    <col min="26" max="26" width="13.421875" style="228" customWidth="1"/>
    <col min="27" max="28" width="13.00390625" style="228" customWidth="1"/>
    <col min="29" max="29" width="7.7109375" style="228" customWidth="1"/>
    <col min="30" max="30" width="12.7109375" style="228" customWidth="1"/>
    <col min="31" max="32" width="13.421875" style="228" customWidth="1"/>
    <col min="33" max="33" width="7.7109375" style="228" customWidth="1"/>
    <col min="34" max="34" width="12.8515625" style="228" customWidth="1"/>
    <col min="35" max="36" width="13.00390625" style="228" customWidth="1"/>
    <col min="37" max="37" width="7.7109375" style="228" customWidth="1"/>
    <col min="38" max="16384" width="10.421875" style="157" customWidth="1"/>
  </cols>
  <sheetData>
    <row r="1" spans="1:37" ht="12.75">
      <c r="A1" s="720" t="s">
        <v>767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720"/>
      <c r="X1" s="720"/>
      <c r="Y1" s="720"/>
      <c r="Z1" s="720"/>
      <c r="AA1" s="720"/>
      <c r="AB1" s="720"/>
      <c r="AC1" s="720"/>
      <c r="AD1" s="720"/>
      <c r="AE1" s="720"/>
      <c r="AF1" s="720"/>
      <c r="AG1" s="720"/>
      <c r="AH1" s="720"/>
      <c r="AI1" s="720"/>
      <c r="AJ1" s="720"/>
      <c r="AK1" s="720"/>
    </row>
    <row r="2" spans="1:37" ht="12.75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9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</row>
    <row r="3" spans="1:37" ht="12.7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9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</row>
    <row r="4" spans="1:37" ht="12.75">
      <c r="A4" s="248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49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</row>
    <row r="5" spans="1:37" ht="31.5" customHeight="1">
      <c r="A5" s="721" t="s">
        <v>459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</row>
    <row r="6" spans="1:37" ht="15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2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</row>
    <row r="7" spans="1:37" ht="15.75">
      <c r="A7" s="251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2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</row>
    <row r="8" spans="1:37" ht="15.75" customHeight="1" thickBot="1">
      <c r="A8" s="253"/>
      <c r="AJ8" s="698" t="s">
        <v>587</v>
      </c>
      <c r="AK8" s="699"/>
    </row>
    <row r="9" spans="1:37" ht="12.75" customHeight="1">
      <c r="A9" s="717" t="s">
        <v>701</v>
      </c>
      <c r="B9" s="700" t="s">
        <v>329</v>
      </c>
      <c r="C9" s="701"/>
      <c r="D9" s="701"/>
      <c r="E9" s="702"/>
      <c r="F9" s="700" t="s">
        <v>621</v>
      </c>
      <c r="G9" s="701"/>
      <c r="H9" s="701"/>
      <c r="I9" s="702"/>
      <c r="J9" s="700" t="s">
        <v>702</v>
      </c>
      <c r="K9" s="701"/>
      <c r="L9" s="701"/>
      <c r="M9" s="701"/>
      <c r="N9" s="701"/>
      <c r="O9" s="701"/>
      <c r="P9" s="701"/>
      <c r="Q9" s="702"/>
      <c r="R9" s="700" t="s">
        <v>703</v>
      </c>
      <c r="S9" s="701"/>
      <c r="T9" s="701"/>
      <c r="U9" s="701"/>
      <c r="V9" s="701"/>
      <c r="W9" s="701"/>
      <c r="X9" s="701"/>
      <c r="Y9" s="702"/>
      <c r="Z9" s="700" t="s">
        <v>704</v>
      </c>
      <c r="AA9" s="701"/>
      <c r="AB9" s="701"/>
      <c r="AC9" s="701"/>
      <c r="AD9" s="701"/>
      <c r="AE9" s="701"/>
      <c r="AF9" s="701"/>
      <c r="AG9" s="702"/>
      <c r="AH9" s="700" t="s">
        <v>580</v>
      </c>
      <c r="AI9" s="701"/>
      <c r="AJ9" s="701"/>
      <c r="AK9" s="702"/>
    </row>
    <row r="10" spans="1:37" ht="12.75" customHeight="1">
      <c r="A10" s="718"/>
      <c r="B10" s="703"/>
      <c r="C10" s="704"/>
      <c r="D10" s="704"/>
      <c r="E10" s="705"/>
      <c r="F10" s="703"/>
      <c r="G10" s="704"/>
      <c r="H10" s="704"/>
      <c r="I10" s="705"/>
      <c r="J10" s="703"/>
      <c r="K10" s="704"/>
      <c r="L10" s="704"/>
      <c r="M10" s="704"/>
      <c r="N10" s="704"/>
      <c r="O10" s="704"/>
      <c r="P10" s="704"/>
      <c r="Q10" s="705"/>
      <c r="R10" s="703"/>
      <c r="S10" s="704"/>
      <c r="T10" s="704"/>
      <c r="U10" s="704"/>
      <c r="V10" s="704"/>
      <c r="W10" s="704"/>
      <c r="X10" s="704"/>
      <c r="Y10" s="705"/>
      <c r="Z10" s="703"/>
      <c r="AA10" s="704"/>
      <c r="AB10" s="704"/>
      <c r="AC10" s="704"/>
      <c r="AD10" s="704"/>
      <c r="AE10" s="704"/>
      <c r="AF10" s="704"/>
      <c r="AG10" s="705"/>
      <c r="AH10" s="703"/>
      <c r="AI10" s="704"/>
      <c r="AJ10" s="704"/>
      <c r="AK10" s="705"/>
    </row>
    <row r="11" spans="1:37" ht="15.75" customHeight="1" thickBot="1">
      <c r="A11" s="718"/>
      <c r="B11" s="706"/>
      <c r="C11" s="707"/>
      <c r="D11" s="707"/>
      <c r="E11" s="708"/>
      <c r="F11" s="706"/>
      <c r="G11" s="707"/>
      <c r="H11" s="707"/>
      <c r="I11" s="708"/>
      <c r="J11" s="706"/>
      <c r="K11" s="707"/>
      <c r="L11" s="707"/>
      <c r="M11" s="707"/>
      <c r="N11" s="707"/>
      <c r="O11" s="707"/>
      <c r="P11" s="707"/>
      <c r="Q11" s="708"/>
      <c r="R11" s="706"/>
      <c r="S11" s="707"/>
      <c r="T11" s="707"/>
      <c r="U11" s="707"/>
      <c r="V11" s="707"/>
      <c r="W11" s="707"/>
      <c r="X11" s="707"/>
      <c r="Y11" s="708"/>
      <c r="Z11" s="706"/>
      <c r="AA11" s="707"/>
      <c r="AB11" s="707"/>
      <c r="AC11" s="707"/>
      <c r="AD11" s="707"/>
      <c r="AE11" s="707"/>
      <c r="AF11" s="707"/>
      <c r="AG11" s="708"/>
      <c r="AH11" s="706"/>
      <c r="AI11" s="707"/>
      <c r="AJ11" s="707"/>
      <c r="AK11" s="708"/>
    </row>
    <row r="12" spans="1:37" ht="15.75" customHeight="1" thickBot="1">
      <c r="A12" s="718"/>
      <c r="B12" s="712" t="s">
        <v>705</v>
      </c>
      <c r="C12" s="712" t="s">
        <v>706</v>
      </c>
      <c r="D12" s="712" t="s">
        <v>72</v>
      </c>
      <c r="E12" s="712" t="s">
        <v>707</v>
      </c>
      <c r="F12" s="712" t="s">
        <v>705</v>
      </c>
      <c r="G12" s="712" t="s">
        <v>706</v>
      </c>
      <c r="H12" s="712" t="s">
        <v>72</v>
      </c>
      <c r="I12" s="712" t="s">
        <v>707</v>
      </c>
      <c r="J12" s="709" t="s">
        <v>592</v>
      </c>
      <c r="K12" s="710"/>
      <c r="L12" s="710"/>
      <c r="M12" s="711"/>
      <c r="N12" s="709" t="s">
        <v>570</v>
      </c>
      <c r="O12" s="710"/>
      <c r="P12" s="710"/>
      <c r="Q12" s="711"/>
      <c r="R12" s="709" t="s">
        <v>592</v>
      </c>
      <c r="S12" s="710"/>
      <c r="T12" s="710"/>
      <c r="U12" s="711"/>
      <c r="V12" s="709" t="s">
        <v>570</v>
      </c>
      <c r="W12" s="710"/>
      <c r="X12" s="710"/>
      <c r="Y12" s="711"/>
      <c r="Z12" s="709" t="s">
        <v>592</v>
      </c>
      <c r="AA12" s="710"/>
      <c r="AB12" s="710"/>
      <c r="AC12" s="711"/>
      <c r="AD12" s="709" t="s">
        <v>570</v>
      </c>
      <c r="AE12" s="710"/>
      <c r="AF12" s="710"/>
      <c r="AG12" s="711"/>
      <c r="AH12" s="709" t="s">
        <v>592</v>
      </c>
      <c r="AI12" s="710"/>
      <c r="AJ12" s="710"/>
      <c r="AK12" s="711"/>
    </row>
    <row r="13" spans="1:37" ht="15" customHeight="1">
      <c r="A13" s="718"/>
      <c r="B13" s="716"/>
      <c r="C13" s="716"/>
      <c r="D13" s="716"/>
      <c r="E13" s="716"/>
      <c r="F13" s="716"/>
      <c r="G13" s="716"/>
      <c r="H13" s="716"/>
      <c r="I13" s="716"/>
      <c r="J13" s="712" t="s">
        <v>705</v>
      </c>
      <c r="K13" s="712" t="s">
        <v>706</v>
      </c>
      <c r="L13" s="712" t="s">
        <v>72</v>
      </c>
      <c r="M13" s="712" t="s">
        <v>707</v>
      </c>
      <c r="N13" s="712" t="s">
        <v>705</v>
      </c>
      <c r="O13" s="712" t="s">
        <v>706</v>
      </c>
      <c r="P13" s="712" t="s">
        <v>72</v>
      </c>
      <c r="Q13" s="714" t="s">
        <v>707</v>
      </c>
      <c r="R13" s="712" t="s">
        <v>705</v>
      </c>
      <c r="S13" s="712" t="s">
        <v>706</v>
      </c>
      <c r="T13" s="712" t="s">
        <v>72</v>
      </c>
      <c r="U13" s="712" t="s">
        <v>707</v>
      </c>
      <c r="V13" s="712" t="s">
        <v>705</v>
      </c>
      <c r="W13" s="712" t="s">
        <v>706</v>
      </c>
      <c r="X13" s="712" t="s">
        <v>72</v>
      </c>
      <c r="Y13" s="712" t="s">
        <v>707</v>
      </c>
      <c r="Z13" s="712" t="s">
        <v>705</v>
      </c>
      <c r="AA13" s="712" t="s">
        <v>706</v>
      </c>
      <c r="AB13" s="712" t="s">
        <v>72</v>
      </c>
      <c r="AC13" s="712" t="s">
        <v>707</v>
      </c>
      <c r="AD13" s="712" t="s">
        <v>705</v>
      </c>
      <c r="AE13" s="712" t="s">
        <v>706</v>
      </c>
      <c r="AF13" s="712" t="s">
        <v>72</v>
      </c>
      <c r="AG13" s="712" t="s">
        <v>707</v>
      </c>
      <c r="AH13" s="712" t="s">
        <v>705</v>
      </c>
      <c r="AI13" s="712" t="s">
        <v>706</v>
      </c>
      <c r="AJ13" s="712" t="s">
        <v>72</v>
      </c>
      <c r="AK13" s="712" t="s">
        <v>707</v>
      </c>
    </row>
    <row r="14" spans="1:37" ht="13.5" customHeight="1" thickBot="1">
      <c r="A14" s="719"/>
      <c r="B14" s="713"/>
      <c r="C14" s="713"/>
      <c r="D14" s="713"/>
      <c r="E14" s="716"/>
      <c r="F14" s="713"/>
      <c r="G14" s="713"/>
      <c r="H14" s="713"/>
      <c r="I14" s="716"/>
      <c r="J14" s="713"/>
      <c r="K14" s="713"/>
      <c r="L14" s="713"/>
      <c r="M14" s="713"/>
      <c r="N14" s="713"/>
      <c r="O14" s="713"/>
      <c r="P14" s="713"/>
      <c r="Q14" s="715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  <c r="AG14" s="713"/>
      <c r="AH14" s="713"/>
      <c r="AI14" s="713"/>
      <c r="AJ14" s="713"/>
      <c r="AK14" s="713"/>
    </row>
    <row r="15" spans="1:37" s="262" customFormat="1" ht="39.75" customHeight="1">
      <c r="A15" s="255" t="s">
        <v>604</v>
      </c>
      <c r="B15" s="256">
        <v>22617</v>
      </c>
      <c r="C15" s="256">
        <v>23308</v>
      </c>
      <c r="D15" s="256">
        <v>22043</v>
      </c>
      <c r="E15" s="257">
        <f aca="true" t="shared" si="0" ref="E15:E24">D15/C15*100</f>
        <v>94.57267890852926</v>
      </c>
      <c r="F15" s="256">
        <v>1100</v>
      </c>
      <c r="G15" s="256">
        <v>1100</v>
      </c>
      <c r="H15" s="256">
        <v>1130</v>
      </c>
      <c r="I15" s="488">
        <f>H15/G15*100</f>
        <v>102.72727272727273</v>
      </c>
      <c r="J15" s="259">
        <v>15440</v>
      </c>
      <c r="K15" s="259">
        <v>24227</v>
      </c>
      <c r="L15" s="259">
        <v>24227</v>
      </c>
      <c r="M15" s="258">
        <f aca="true" t="shared" si="1" ref="M15:M24">L15/K15*100</f>
        <v>100</v>
      </c>
      <c r="N15" s="259"/>
      <c r="O15" s="259"/>
      <c r="P15" s="259"/>
      <c r="Q15" s="258"/>
      <c r="R15" s="259"/>
      <c r="S15" s="259">
        <v>1121</v>
      </c>
      <c r="T15" s="259">
        <v>1121</v>
      </c>
      <c r="U15" s="266">
        <f>T15/S15*100</f>
        <v>100</v>
      </c>
      <c r="V15" s="259"/>
      <c r="W15" s="259"/>
      <c r="X15" s="259"/>
      <c r="Y15" s="258"/>
      <c r="Z15" s="260"/>
      <c r="AA15" s="260"/>
      <c r="AB15" s="260"/>
      <c r="AC15" s="258"/>
      <c r="AD15" s="260"/>
      <c r="AE15" s="260"/>
      <c r="AF15" s="260"/>
      <c r="AG15" s="261"/>
      <c r="AH15" s="259">
        <v>368767</v>
      </c>
      <c r="AI15" s="259">
        <v>381354</v>
      </c>
      <c r="AJ15" s="259">
        <v>381354</v>
      </c>
      <c r="AK15" s="258">
        <f aca="true" t="shared" si="2" ref="AK15:AK24">AJ15/AI15*100</f>
        <v>100</v>
      </c>
    </row>
    <row r="16" spans="1:37" s="262" customFormat="1" ht="39.75" customHeight="1">
      <c r="A16" s="263" t="s">
        <v>497</v>
      </c>
      <c r="B16" s="264">
        <v>13784</v>
      </c>
      <c r="C16" s="264">
        <v>15683</v>
      </c>
      <c r="D16" s="264">
        <v>16218</v>
      </c>
      <c r="E16" s="265">
        <f t="shared" si="0"/>
        <v>103.41133711662309</v>
      </c>
      <c r="F16" s="264"/>
      <c r="G16" s="264"/>
      <c r="H16" s="264"/>
      <c r="I16" s="266"/>
      <c r="J16" s="267"/>
      <c r="K16" s="267">
        <v>12885</v>
      </c>
      <c r="L16" s="267">
        <v>14068</v>
      </c>
      <c r="M16" s="266">
        <f t="shared" si="1"/>
        <v>109.18121847109042</v>
      </c>
      <c r="N16" s="267"/>
      <c r="O16" s="267"/>
      <c r="P16" s="267"/>
      <c r="Q16" s="266"/>
      <c r="R16" s="267"/>
      <c r="S16" s="267">
        <v>6</v>
      </c>
      <c r="T16" s="267">
        <v>6</v>
      </c>
      <c r="U16" s="266">
        <f>T16/S16*100</f>
        <v>100</v>
      </c>
      <c r="V16" s="267"/>
      <c r="W16" s="267"/>
      <c r="X16" s="267"/>
      <c r="Y16" s="266"/>
      <c r="Z16" s="268"/>
      <c r="AA16" s="268"/>
      <c r="AB16" s="268"/>
      <c r="AC16" s="266"/>
      <c r="AD16" s="268"/>
      <c r="AE16" s="268"/>
      <c r="AF16" s="268"/>
      <c r="AG16" s="269"/>
      <c r="AH16" s="267">
        <v>397465</v>
      </c>
      <c r="AI16" s="267">
        <v>392119</v>
      </c>
      <c r="AJ16" s="267">
        <v>392119</v>
      </c>
      <c r="AK16" s="266">
        <f t="shared" si="2"/>
        <v>100</v>
      </c>
    </row>
    <row r="17" spans="1:37" s="262" customFormat="1" ht="39.75" customHeight="1">
      <c r="A17" s="263" t="s">
        <v>495</v>
      </c>
      <c r="B17" s="264">
        <v>4891</v>
      </c>
      <c r="C17" s="264">
        <v>14320</v>
      </c>
      <c r="D17" s="264">
        <v>14687</v>
      </c>
      <c r="E17" s="265">
        <f t="shared" si="0"/>
        <v>102.56284916201118</v>
      </c>
      <c r="F17" s="264"/>
      <c r="G17" s="264">
        <v>330</v>
      </c>
      <c r="H17" s="264">
        <v>330</v>
      </c>
      <c r="I17" s="266">
        <f>H17/G17*100</f>
        <v>100</v>
      </c>
      <c r="J17" s="267"/>
      <c r="K17" s="267">
        <v>23760</v>
      </c>
      <c r="L17" s="267">
        <v>24175</v>
      </c>
      <c r="M17" s="266">
        <f t="shared" si="1"/>
        <v>101.746632996633</v>
      </c>
      <c r="N17" s="267"/>
      <c r="O17" s="267"/>
      <c r="P17" s="267"/>
      <c r="Q17" s="266"/>
      <c r="R17" s="267"/>
      <c r="S17" s="267"/>
      <c r="T17" s="267"/>
      <c r="U17" s="266"/>
      <c r="V17" s="267"/>
      <c r="W17" s="267">
        <v>4433</v>
      </c>
      <c r="X17" s="267">
        <v>4433</v>
      </c>
      <c r="Y17" s="266">
        <f>X17/W17*100</f>
        <v>100</v>
      </c>
      <c r="Z17" s="268"/>
      <c r="AA17" s="268"/>
      <c r="AB17" s="268"/>
      <c r="AC17" s="266"/>
      <c r="AD17" s="268"/>
      <c r="AE17" s="268"/>
      <c r="AF17" s="268"/>
      <c r="AG17" s="269"/>
      <c r="AH17" s="267">
        <v>280267</v>
      </c>
      <c r="AI17" s="267">
        <v>271292</v>
      </c>
      <c r="AJ17" s="267">
        <v>271292</v>
      </c>
      <c r="AK17" s="266">
        <f t="shared" si="2"/>
        <v>100</v>
      </c>
    </row>
    <row r="18" spans="1:37" s="262" customFormat="1" ht="39.75" customHeight="1">
      <c r="A18" s="263" t="s">
        <v>352</v>
      </c>
      <c r="B18" s="264">
        <v>1620</v>
      </c>
      <c r="C18" s="264">
        <v>2677</v>
      </c>
      <c r="D18" s="264">
        <v>2868</v>
      </c>
      <c r="E18" s="265">
        <f t="shared" si="0"/>
        <v>107.13485244676878</v>
      </c>
      <c r="F18" s="264"/>
      <c r="G18" s="264"/>
      <c r="H18" s="264"/>
      <c r="I18" s="266"/>
      <c r="J18" s="267"/>
      <c r="K18" s="267">
        <v>450</v>
      </c>
      <c r="L18" s="267">
        <v>450</v>
      </c>
      <c r="M18" s="266">
        <f t="shared" si="1"/>
        <v>100</v>
      </c>
      <c r="N18" s="267"/>
      <c r="O18" s="267"/>
      <c r="P18" s="267"/>
      <c r="Q18" s="266"/>
      <c r="R18" s="267"/>
      <c r="S18" s="267">
        <v>70</v>
      </c>
      <c r="T18" s="267">
        <v>70</v>
      </c>
      <c r="U18" s="266">
        <f>T18/S18*100</f>
        <v>100</v>
      </c>
      <c r="V18" s="267"/>
      <c r="W18" s="267"/>
      <c r="X18" s="267"/>
      <c r="Y18" s="266"/>
      <c r="Z18" s="268"/>
      <c r="AA18" s="268"/>
      <c r="AB18" s="268"/>
      <c r="AC18" s="266"/>
      <c r="AD18" s="268"/>
      <c r="AE18" s="268"/>
      <c r="AF18" s="268"/>
      <c r="AG18" s="269"/>
      <c r="AH18" s="267">
        <v>56869</v>
      </c>
      <c r="AI18" s="267">
        <v>51213</v>
      </c>
      <c r="AJ18" s="267">
        <v>51213</v>
      </c>
      <c r="AK18" s="266">
        <f t="shared" si="2"/>
        <v>100</v>
      </c>
    </row>
    <row r="19" spans="1:37" s="262" customFormat="1" ht="39.75" customHeight="1">
      <c r="A19" s="263" t="s">
        <v>709</v>
      </c>
      <c r="B19" s="264">
        <v>20664</v>
      </c>
      <c r="C19" s="264">
        <v>33412</v>
      </c>
      <c r="D19" s="264">
        <v>35318</v>
      </c>
      <c r="E19" s="265">
        <f t="shared" si="0"/>
        <v>105.7045372919909</v>
      </c>
      <c r="F19" s="264"/>
      <c r="G19" s="264"/>
      <c r="H19" s="264"/>
      <c r="I19" s="266"/>
      <c r="J19" s="267"/>
      <c r="K19" s="267">
        <v>17867</v>
      </c>
      <c r="L19" s="267">
        <v>15784</v>
      </c>
      <c r="M19" s="266">
        <f t="shared" si="1"/>
        <v>88.34163541724968</v>
      </c>
      <c r="N19" s="267"/>
      <c r="O19" s="267"/>
      <c r="P19" s="267"/>
      <c r="Q19" s="266"/>
      <c r="R19" s="267"/>
      <c r="S19" s="267">
        <v>400</v>
      </c>
      <c r="T19" s="267">
        <v>400</v>
      </c>
      <c r="U19" s="266">
        <f>T19/S19*100</f>
        <v>100</v>
      </c>
      <c r="V19" s="267"/>
      <c r="W19" s="267"/>
      <c r="X19" s="267"/>
      <c r="Y19" s="266"/>
      <c r="Z19" s="268"/>
      <c r="AA19" s="268"/>
      <c r="AB19" s="268"/>
      <c r="AC19" s="266"/>
      <c r="AD19" s="268"/>
      <c r="AE19" s="268"/>
      <c r="AF19" s="268"/>
      <c r="AG19" s="269"/>
      <c r="AH19" s="267">
        <v>93228</v>
      </c>
      <c r="AI19" s="267">
        <v>87710</v>
      </c>
      <c r="AJ19" s="267">
        <v>87710</v>
      </c>
      <c r="AK19" s="266">
        <f t="shared" si="2"/>
        <v>100</v>
      </c>
    </row>
    <row r="20" spans="1:37" s="262" customFormat="1" ht="39.75" customHeight="1" thickBot="1">
      <c r="A20" s="270" t="s">
        <v>620</v>
      </c>
      <c r="B20" s="271">
        <v>72614</v>
      </c>
      <c r="C20" s="271">
        <v>41840</v>
      </c>
      <c r="D20" s="271">
        <v>38291</v>
      </c>
      <c r="E20" s="272">
        <f t="shared" si="0"/>
        <v>91.51768642447419</v>
      </c>
      <c r="F20" s="271"/>
      <c r="G20" s="271">
        <v>774</v>
      </c>
      <c r="H20" s="271">
        <v>1098</v>
      </c>
      <c r="I20" s="489">
        <f>H20/G20*100</f>
        <v>141.86046511627907</v>
      </c>
      <c r="J20" s="274">
        <v>465</v>
      </c>
      <c r="K20" s="274">
        <v>226752</v>
      </c>
      <c r="L20" s="274">
        <v>226752</v>
      </c>
      <c r="M20" s="273">
        <f t="shared" si="1"/>
        <v>100</v>
      </c>
      <c r="N20" s="274"/>
      <c r="O20" s="274">
        <v>51197</v>
      </c>
      <c r="P20" s="274">
        <v>51197</v>
      </c>
      <c r="Q20" s="273">
        <f>P20/O20*100</f>
        <v>100</v>
      </c>
      <c r="R20" s="274"/>
      <c r="S20" s="274"/>
      <c r="T20" s="274"/>
      <c r="U20" s="273"/>
      <c r="V20" s="274"/>
      <c r="W20" s="274"/>
      <c r="X20" s="274"/>
      <c r="Y20" s="273"/>
      <c r="Z20" s="275"/>
      <c r="AA20" s="275"/>
      <c r="AB20" s="275"/>
      <c r="AC20" s="273"/>
      <c r="AD20" s="275"/>
      <c r="AE20" s="275"/>
      <c r="AF20" s="274">
        <v>4553</v>
      </c>
      <c r="AG20" s="276"/>
      <c r="AH20" s="274">
        <v>88695</v>
      </c>
      <c r="AI20" s="274">
        <v>131180</v>
      </c>
      <c r="AJ20" s="274">
        <v>131180</v>
      </c>
      <c r="AK20" s="273">
        <f t="shared" si="2"/>
        <v>100</v>
      </c>
    </row>
    <row r="21" spans="1:37" s="262" customFormat="1" ht="39.75" customHeight="1" thickBot="1">
      <c r="A21" s="277" t="s">
        <v>710</v>
      </c>
      <c r="B21" s="278">
        <f>SUM(B15:B20)</f>
        <v>136190</v>
      </c>
      <c r="C21" s="278">
        <f>SUM(C15:C20)</f>
        <v>131240</v>
      </c>
      <c r="D21" s="278">
        <f>SUM(D15:D20)</f>
        <v>129425</v>
      </c>
      <c r="E21" s="279">
        <f t="shared" si="0"/>
        <v>98.61703748857056</v>
      </c>
      <c r="F21" s="278">
        <f>SUM(F15:F20)</f>
        <v>1100</v>
      </c>
      <c r="G21" s="278">
        <f>SUM(G15:G20)</f>
        <v>2204</v>
      </c>
      <c r="H21" s="278">
        <f>SUM(H15:H20)</f>
        <v>2558</v>
      </c>
      <c r="I21" s="280">
        <f>H21/G21*100</f>
        <v>116.06170598911069</v>
      </c>
      <c r="J21" s="281">
        <f>SUM(J15:J20)</f>
        <v>15905</v>
      </c>
      <c r="K21" s="281">
        <f>SUM(K15:K20)</f>
        <v>305941</v>
      </c>
      <c r="L21" s="281">
        <f>SUM(L15:L20)</f>
        <v>305456</v>
      </c>
      <c r="M21" s="280">
        <f t="shared" si="1"/>
        <v>99.84147270225306</v>
      </c>
      <c r="N21" s="281"/>
      <c r="O21" s="281">
        <f>SUM(O15:O20)</f>
        <v>51197</v>
      </c>
      <c r="P21" s="281">
        <f>SUM(P15:P20)</f>
        <v>51197</v>
      </c>
      <c r="Q21" s="280">
        <f>P21/O21*100</f>
        <v>100</v>
      </c>
      <c r="R21" s="281"/>
      <c r="S21" s="281">
        <f>SUM(S15:S20)</f>
        <v>1597</v>
      </c>
      <c r="T21" s="281">
        <f>SUM(T15:T20)</f>
        <v>1597</v>
      </c>
      <c r="U21" s="280">
        <f>T21/S21*100</f>
        <v>100</v>
      </c>
      <c r="V21" s="281"/>
      <c r="W21" s="281">
        <f>SUM(W15:W20)</f>
        <v>4433</v>
      </c>
      <c r="X21" s="281">
        <f>SUM(X15:X20)</f>
        <v>4433</v>
      </c>
      <c r="Y21" s="280">
        <f>X21/W21*100</f>
        <v>100</v>
      </c>
      <c r="Z21" s="282"/>
      <c r="AA21" s="282"/>
      <c r="AB21" s="282"/>
      <c r="AC21" s="280"/>
      <c r="AD21" s="282"/>
      <c r="AE21" s="282"/>
      <c r="AF21" s="281">
        <f>SUM(AF15:AF20)</f>
        <v>4553</v>
      </c>
      <c r="AG21" s="283"/>
      <c r="AH21" s="281">
        <f>SUM(AH15:AH20)</f>
        <v>1285291</v>
      </c>
      <c r="AI21" s="281">
        <f>SUM(AI15:AI20)</f>
        <v>1314868</v>
      </c>
      <c r="AJ21" s="281">
        <f>SUM(AJ15:AJ20)</f>
        <v>1314868</v>
      </c>
      <c r="AK21" s="280">
        <f t="shared" si="2"/>
        <v>100</v>
      </c>
    </row>
    <row r="22" spans="1:37" s="262" customFormat="1" ht="39.75" customHeight="1">
      <c r="A22" s="255" t="s">
        <v>711</v>
      </c>
      <c r="B22" s="256">
        <v>74956</v>
      </c>
      <c r="C22" s="256">
        <v>18294</v>
      </c>
      <c r="D22" s="256">
        <v>18291</v>
      </c>
      <c r="E22" s="257">
        <f t="shared" si="0"/>
        <v>99.98360118071498</v>
      </c>
      <c r="F22" s="256">
        <v>750</v>
      </c>
      <c r="G22" s="256">
        <v>750</v>
      </c>
      <c r="H22" s="256">
        <v>600</v>
      </c>
      <c r="I22" s="258">
        <f>H22/G22*100</f>
        <v>80</v>
      </c>
      <c r="J22" s="259">
        <v>8926</v>
      </c>
      <c r="K22" s="259">
        <v>10841</v>
      </c>
      <c r="L22" s="259">
        <v>10348</v>
      </c>
      <c r="M22" s="258">
        <f t="shared" si="1"/>
        <v>95.4524490360668</v>
      </c>
      <c r="N22" s="259"/>
      <c r="O22" s="259"/>
      <c r="P22" s="259"/>
      <c r="Q22" s="258"/>
      <c r="R22" s="259"/>
      <c r="S22" s="259"/>
      <c r="T22" s="259"/>
      <c r="U22" s="258"/>
      <c r="V22" s="259"/>
      <c r="W22" s="259"/>
      <c r="X22" s="259"/>
      <c r="Y22" s="258"/>
      <c r="Z22" s="260"/>
      <c r="AA22" s="260"/>
      <c r="AB22" s="260"/>
      <c r="AC22" s="258"/>
      <c r="AD22" s="260"/>
      <c r="AE22" s="260"/>
      <c r="AF22" s="259"/>
      <c r="AG22" s="261"/>
      <c r="AH22" s="259">
        <v>1009850</v>
      </c>
      <c r="AI22" s="259">
        <v>949542</v>
      </c>
      <c r="AJ22" s="259">
        <v>949542</v>
      </c>
      <c r="AK22" s="258">
        <f t="shared" si="2"/>
        <v>100</v>
      </c>
    </row>
    <row r="23" spans="1:37" s="262" customFormat="1" ht="39.75" customHeight="1" thickBot="1">
      <c r="A23" s="270" t="s">
        <v>209</v>
      </c>
      <c r="B23" s="271">
        <v>246005</v>
      </c>
      <c r="C23" s="271">
        <v>96530</v>
      </c>
      <c r="D23" s="271">
        <v>96530</v>
      </c>
      <c r="E23" s="272">
        <f t="shared" si="0"/>
        <v>100</v>
      </c>
      <c r="F23" s="271"/>
      <c r="G23" s="271"/>
      <c r="H23" s="271"/>
      <c r="I23" s="273"/>
      <c r="J23" s="274">
        <v>2384767</v>
      </c>
      <c r="K23" s="274">
        <v>946651</v>
      </c>
      <c r="L23" s="274">
        <v>946651</v>
      </c>
      <c r="M23" s="273">
        <f t="shared" si="1"/>
        <v>100</v>
      </c>
      <c r="N23" s="274">
        <v>1326623</v>
      </c>
      <c r="O23" s="274">
        <v>67395</v>
      </c>
      <c r="P23" s="274">
        <v>67395</v>
      </c>
      <c r="Q23" s="273">
        <f>P23/O23*100</f>
        <v>100</v>
      </c>
      <c r="R23" s="274"/>
      <c r="S23" s="274">
        <v>14041</v>
      </c>
      <c r="T23" s="274">
        <v>14041</v>
      </c>
      <c r="U23" s="273">
        <f>T23/S23*100</f>
        <v>100</v>
      </c>
      <c r="V23" s="274"/>
      <c r="W23" s="274"/>
      <c r="X23" s="274"/>
      <c r="Y23" s="273"/>
      <c r="Z23" s="275"/>
      <c r="AA23" s="274">
        <v>5750</v>
      </c>
      <c r="AB23" s="274">
        <v>5750</v>
      </c>
      <c r="AC23" s="273">
        <f>AB23/AA23*100</f>
        <v>100</v>
      </c>
      <c r="AD23" s="275"/>
      <c r="AE23" s="275"/>
      <c r="AF23" s="274"/>
      <c r="AG23" s="276"/>
      <c r="AH23" s="274"/>
      <c r="AI23" s="274">
        <v>17875</v>
      </c>
      <c r="AJ23" s="274">
        <v>17875</v>
      </c>
      <c r="AK23" s="273">
        <f t="shared" si="2"/>
        <v>100</v>
      </c>
    </row>
    <row r="24" spans="1:37" s="262" customFormat="1" ht="39.75" customHeight="1" thickBot="1">
      <c r="A24" s="277" t="s">
        <v>712</v>
      </c>
      <c r="B24" s="278">
        <f>B21+B22+B23</f>
        <v>457151</v>
      </c>
      <c r="C24" s="278">
        <f>C21+C22+C23</f>
        <v>246064</v>
      </c>
      <c r="D24" s="278">
        <f>D21+D22+D23</f>
        <v>244246</v>
      </c>
      <c r="E24" s="279">
        <f t="shared" si="0"/>
        <v>99.26116782625658</v>
      </c>
      <c r="F24" s="278">
        <f>F21+F22+F23</f>
        <v>1850</v>
      </c>
      <c r="G24" s="278">
        <f>G21+G22+G23</f>
        <v>2954</v>
      </c>
      <c r="H24" s="278">
        <f>H21+H22+H23</f>
        <v>3158</v>
      </c>
      <c r="I24" s="280">
        <f>H24/G24*100</f>
        <v>106.9058903182126</v>
      </c>
      <c r="J24" s="281">
        <f>J21+J22+J23</f>
        <v>2409598</v>
      </c>
      <c r="K24" s="281">
        <f>K21+K22+K23</f>
        <v>1263433</v>
      </c>
      <c r="L24" s="281">
        <f>L21+L22+L23</f>
        <v>1262455</v>
      </c>
      <c r="M24" s="280">
        <f t="shared" si="1"/>
        <v>99.92259185884808</v>
      </c>
      <c r="N24" s="281">
        <f>N21+N22+N23</f>
        <v>1326623</v>
      </c>
      <c r="O24" s="281">
        <f>O21+O22+O23</f>
        <v>118592</v>
      </c>
      <c r="P24" s="281">
        <f>P21+P22+P23</f>
        <v>118592</v>
      </c>
      <c r="Q24" s="280">
        <f>P24/O24*100</f>
        <v>100</v>
      </c>
      <c r="R24" s="282"/>
      <c r="S24" s="281">
        <f>S21+S22+S23</f>
        <v>15638</v>
      </c>
      <c r="T24" s="281">
        <f>T21+T22+T23</f>
        <v>15638</v>
      </c>
      <c r="U24" s="280">
        <f>T24/S24*100</f>
        <v>100</v>
      </c>
      <c r="V24" s="281"/>
      <c r="W24" s="281">
        <f>W21+W22+W23</f>
        <v>4433</v>
      </c>
      <c r="X24" s="281">
        <f>X21+X22+X23</f>
        <v>4433</v>
      </c>
      <c r="Y24" s="280">
        <f>X24/W24*100</f>
        <v>100</v>
      </c>
      <c r="Z24" s="282"/>
      <c r="AA24" s="281">
        <f>AA21+AA22+AA23</f>
        <v>5750</v>
      </c>
      <c r="AB24" s="281">
        <f>AB21+AB22+AB23</f>
        <v>5750</v>
      </c>
      <c r="AC24" s="280">
        <f>AB24/AA24*100</f>
        <v>100</v>
      </c>
      <c r="AD24" s="282"/>
      <c r="AE24" s="282"/>
      <c r="AF24" s="281">
        <f>AF21+AF22+AF23</f>
        <v>4553</v>
      </c>
      <c r="AG24" s="283"/>
      <c r="AH24" s="281">
        <f>AH21+AH22+AH23</f>
        <v>2295141</v>
      </c>
      <c r="AI24" s="281">
        <f>AI21+AI22+AI23</f>
        <v>2282285</v>
      </c>
      <c r="AJ24" s="281">
        <f>AJ21+AJ22+AJ23</f>
        <v>2282285</v>
      </c>
      <c r="AK24" s="280">
        <f t="shared" si="2"/>
        <v>100</v>
      </c>
    </row>
    <row r="25" ht="12.75">
      <c r="A25" s="253"/>
    </row>
    <row r="26" ht="12.75">
      <c r="A26" s="253"/>
    </row>
    <row r="27" ht="12.75">
      <c r="A27" s="253"/>
    </row>
    <row r="28" ht="12.75">
      <c r="A28" s="253"/>
    </row>
    <row r="29" ht="12.75">
      <c r="A29" s="253"/>
    </row>
    <row r="30" spans="1:37" ht="13.5" thickBot="1">
      <c r="A30" s="253"/>
      <c r="AJ30" s="698" t="s">
        <v>587</v>
      </c>
      <c r="AK30" s="699"/>
    </row>
    <row r="31" spans="1:37" ht="12.75">
      <c r="A31" s="717" t="s">
        <v>701</v>
      </c>
      <c r="B31" s="726" t="s">
        <v>580</v>
      </c>
      <c r="C31" s="727"/>
      <c r="D31" s="727"/>
      <c r="E31" s="728"/>
      <c r="F31" s="700" t="s">
        <v>713</v>
      </c>
      <c r="G31" s="701"/>
      <c r="H31" s="701"/>
      <c r="I31" s="701"/>
      <c r="J31" s="701"/>
      <c r="K31" s="701"/>
      <c r="L31" s="701"/>
      <c r="M31" s="701"/>
      <c r="N31" s="701"/>
      <c r="O31" s="701"/>
      <c r="P31" s="701"/>
      <c r="Q31" s="702"/>
      <c r="R31" s="700" t="s">
        <v>714</v>
      </c>
      <c r="S31" s="701"/>
      <c r="T31" s="701"/>
      <c r="U31" s="701"/>
      <c r="V31" s="701"/>
      <c r="W31" s="701"/>
      <c r="X31" s="701"/>
      <c r="Y31" s="702"/>
      <c r="Z31" s="700" t="s">
        <v>715</v>
      </c>
      <c r="AA31" s="701"/>
      <c r="AB31" s="701"/>
      <c r="AC31" s="701"/>
      <c r="AD31" s="701"/>
      <c r="AE31" s="701"/>
      <c r="AF31" s="701"/>
      <c r="AG31" s="701"/>
      <c r="AH31" s="701"/>
      <c r="AI31" s="701"/>
      <c r="AJ31" s="701"/>
      <c r="AK31" s="702"/>
    </row>
    <row r="32" spans="1:37" ht="12.75">
      <c r="A32" s="718"/>
      <c r="B32" s="729"/>
      <c r="C32" s="730"/>
      <c r="D32" s="730"/>
      <c r="E32" s="731"/>
      <c r="F32" s="703"/>
      <c r="G32" s="704"/>
      <c r="H32" s="704"/>
      <c r="I32" s="704"/>
      <c r="J32" s="704"/>
      <c r="K32" s="704"/>
      <c r="L32" s="704"/>
      <c r="M32" s="704"/>
      <c r="N32" s="704"/>
      <c r="O32" s="704"/>
      <c r="P32" s="704"/>
      <c r="Q32" s="705"/>
      <c r="R32" s="703"/>
      <c r="S32" s="704"/>
      <c r="T32" s="704"/>
      <c r="U32" s="704"/>
      <c r="V32" s="704"/>
      <c r="W32" s="704"/>
      <c r="X32" s="704"/>
      <c r="Y32" s="705"/>
      <c r="Z32" s="703"/>
      <c r="AA32" s="704"/>
      <c r="AB32" s="704"/>
      <c r="AC32" s="704"/>
      <c r="AD32" s="704"/>
      <c r="AE32" s="704"/>
      <c r="AF32" s="704"/>
      <c r="AG32" s="704"/>
      <c r="AH32" s="704"/>
      <c r="AI32" s="704"/>
      <c r="AJ32" s="704"/>
      <c r="AK32" s="705"/>
    </row>
    <row r="33" spans="1:37" ht="13.5" thickBot="1">
      <c r="A33" s="718"/>
      <c r="B33" s="732"/>
      <c r="C33" s="733"/>
      <c r="D33" s="733"/>
      <c r="E33" s="734"/>
      <c r="F33" s="706"/>
      <c r="G33" s="707"/>
      <c r="H33" s="707"/>
      <c r="I33" s="707"/>
      <c r="J33" s="707"/>
      <c r="K33" s="707"/>
      <c r="L33" s="707"/>
      <c r="M33" s="707"/>
      <c r="N33" s="707"/>
      <c r="O33" s="707"/>
      <c r="P33" s="707"/>
      <c r="Q33" s="708"/>
      <c r="R33" s="706"/>
      <c r="S33" s="707"/>
      <c r="T33" s="707"/>
      <c r="U33" s="707"/>
      <c r="V33" s="707"/>
      <c r="W33" s="707"/>
      <c r="X33" s="707"/>
      <c r="Y33" s="708"/>
      <c r="Z33" s="706"/>
      <c r="AA33" s="707"/>
      <c r="AB33" s="707"/>
      <c r="AC33" s="707"/>
      <c r="AD33" s="707"/>
      <c r="AE33" s="707"/>
      <c r="AF33" s="707"/>
      <c r="AG33" s="707"/>
      <c r="AH33" s="707"/>
      <c r="AI33" s="707"/>
      <c r="AJ33" s="707"/>
      <c r="AK33" s="708"/>
    </row>
    <row r="34" spans="1:37" ht="13.5" thickBot="1">
      <c r="A34" s="718"/>
      <c r="B34" s="709" t="s">
        <v>570</v>
      </c>
      <c r="C34" s="710"/>
      <c r="D34" s="710"/>
      <c r="E34" s="711"/>
      <c r="F34" s="709" t="s">
        <v>592</v>
      </c>
      <c r="G34" s="710"/>
      <c r="H34" s="710"/>
      <c r="I34" s="711"/>
      <c r="J34" s="723" t="s">
        <v>570</v>
      </c>
      <c r="K34" s="724"/>
      <c r="L34" s="724"/>
      <c r="M34" s="725"/>
      <c r="N34" s="709" t="s">
        <v>598</v>
      </c>
      <c r="O34" s="710"/>
      <c r="P34" s="710"/>
      <c r="Q34" s="711"/>
      <c r="R34" s="709" t="s">
        <v>592</v>
      </c>
      <c r="S34" s="710"/>
      <c r="T34" s="710"/>
      <c r="U34" s="711"/>
      <c r="V34" s="709" t="s">
        <v>570</v>
      </c>
      <c r="W34" s="710"/>
      <c r="X34" s="710"/>
      <c r="Y34" s="711"/>
      <c r="Z34" s="706" t="s">
        <v>592</v>
      </c>
      <c r="AA34" s="707"/>
      <c r="AB34" s="707"/>
      <c r="AC34" s="708"/>
      <c r="AD34" s="706" t="s">
        <v>570</v>
      </c>
      <c r="AE34" s="707"/>
      <c r="AF34" s="704"/>
      <c r="AG34" s="705"/>
      <c r="AH34" s="709" t="s">
        <v>598</v>
      </c>
      <c r="AI34" s="710"/>
      <c r="AJ34" s="710"/>
      <c r="AK34" s="711"/>
    </row>
    <row r="35" spans="1:37" ht="13.5" customHeight="1">
      <c r="A35" s="718"/>
      <c r="B35" s="712" t="s">
        <v>705</v>
      </c>
      <c r="C35" s="712" t="s">
        <v>706</v>
      </c>
      <c r="D35" s="712" t="s">
        <v>72</v>
      </c>
      <c r="E35" s="712" t="s">
        <v>707</v>
      </c>
      <c r="F35" s="712" t="s">
        <v>705</v>
      </c>
      <c r="G35" s="712" t="s">
        <v>706</v>
      </c>
      <c r="H35" s="712" t="s">
        <v>72</v>
      </c>
      <c r="I35" s="712" t="s">
        <v>707</v>
      </c>
      <c r="J35" s="712" t="s">
        <v>705</v>
      </c>
      <c r="K35" s="712" t="s">
        <v>706</v>
      </c>
      <c r="L35" s="712" t="s">
        <v>72</v>
      </c>
      <c r="M35" s="712" t="s">
        <v>707</v>
      </c>
      <c r="N35" s="712" t="s">
        <v>705</v>
      </c>
      <c r="O35" s="712" t="s">
        <v>706</v>
      </c>
      <c r="P35" s="712" t="s">
        <v>72</v>
      </c>
      <c r="Q35" s="714" t="s">
        <v>707</v>
      </c>
      <c r="R35" s="712" t="s">
        <v>705</v>
      </c>
      <c r="S35" s="712" t="s">
        <v>706</v>
      </c>
      <c r="T35" s="712" t="s">
        <v>72</v>
      </c>
      <c r="U35" s="712" t="s">
        <v>707</v>
      </c>
      <c r="V35" s="712" t="s">
        <v>705</v>
      </c>
      <c r="W35" s="712" t="s">
        <v>706</v>
      </c>
      <c r="X35" s="712" t="s">
        <v>72</v>
      </c>
      <c r="Y35" s="712" t="s">
        <v>707</v>
      </c>
      <c r="Z35" s="712" t="s">
        <v>705</v>
      </c>
      <c r="AA35" s="712" t="s">
        <v>706</v>
      </c>
      <c r="AB35" s="712" t="s">
        <v>72</v>
      </c>
      <c r="AC35" s="712" t="s">
        <v>707</v>
      </c>
      <c r="AD35" s="712" t="s">
        <v>705</v>
      </c>
      <c r="AE35" s="712" t="s">
        <v>706</v>
      </c>
      <c r="AF35" s="712" t="s">
        <v>72</v>
      </c>
      <c r="AG35" s="712" t="s">
        <v>707</v>
      </c>
      <c r="AH35" s="716" t="s">
        <v>705</v>
      </c>
      <c r="AI35" s="716" t="s">
        <v>706</v>
      </c>
      <c r="AJ35" s="712" t="s">
        <v>72</v>
      </c>
      <c r="AK35" s="712" t="s">
        <v>707</v>
      </c>
    </row>
    <row r="36" spans="1:37" ht="13.5" customHeight="1" thickBot="1">
      <c r="A36" s="719"/>
      <c r="B36" s="713"/>
      <c r="C36" s="713"/>
      <c r="D36" s="713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3"/>
      <c r="P36" s="713"/>
      <c r="Q36" s="715"/>
      <c r="R36" s="713"/>
      <c r="S36" s="713"/>
      <c r="T36" s="713"/>
      <c r="U36" s="713"/>
      <c r="V36" s="713"/>
      <c r="W36" s="713"/>
      <c r="X36" s="713"/>
      <c r="Y36" s="713"/>
      <c r="Z36" s="713"/>
      <c r="AA36" s="713"/>
      <c r="AB36" s="713"/>
      <c r="AC36" s="713"/>
      <c r="AD36" s="713"/>
      <c r="AE36" s="713"/>
      <c r="AF36" s="713"/>
      <c r="AG36" s="713"/>
      <c r="AH36" s="716"/>
      <c r="AI36" s="716"/>
      <c r="AJ36" s="713"/>
      <c r="AK36" s="713"/>
    </row>
    <row r="37" spans="1:37" ht="39.75" customHeight="1">
      <c r="A37" s="255" t="s">
        <v>604</v>
      </c>
      <c r="B37" s="256"/>
      <c r="C37" s="256"/>
      <c r="D37" s="256"/>
      <c r="E37" s="256"/>
      <c r="F37" s="256">
        <f aca="true" t="shared" si="3" ref="F37:H42">B15+J15+R15+Z15+AH15</f>
        <v>406824</v>
      </c>
      <c r="G37" s="256">
        <f t="shared" si="3"/>
        <v>430010</v>
      </c>
      <c r="H37" s="256">
        <f t="shared" si="3"/>
        <v>428745</v>
      </c>
      <c r="I37" s="257">
        <f aca="true" t="shared" si="4" ref="I37:I46">H37/G37*100</f>
        <v>99.70582079486525</v>
      </c>
      <c r="J37" s="256">
        <f>F15+N15+V15+AD15+B37</f>
        <v>1100</v>
      </c>
      <c r="K37" s="256">
        <f>G15+O15+W15+AE15+C37</f>
        <v>1100</v>
      </c>
      <c r="L37" s="256">
        <f>H15+P15+X15+AF15+D37</f>
        <v>1130</v>
      </c>
      <c r="M37" s="257">
        <f>L37/K37*100</f>
        <v>102.72727272727273</v>
      </c>
      <c r="N37" s="256">
        <f aca="true" t="shared" si="5" ref="N37:P42">F37+J37</f>
        <v>407924</v>
      </c>
      <c r="O37" s="256">
        <f t="shared" si="5"/>
        <v>431110</v>
      </c>
      <c r="P37" s="256">
        <f t="shared" si="5"/>
        <v>429875</v>
      </c>
      <c r="Q37" s="258">
        <f aca="true" t="shared" si="6" ref="Q37:Q46">P37/O37*100</f>
        <v>99.7135301895108</v>
      </c>
      <c r="R37" s="256"/>
      <c r="S37" s="256">
        <v>4098</v>
      </c>
      <c r="T37" s="256">
        <v>4098</v>
      </c>
      <c r="U37" s="257">
        <f aca="true" t="shared" si="7" ref="U37:U43">T37/S37*100</f>
        <v>100</v>
      </c>
      <c r="V37" s="256"/>
      <c r="W37" s="256"/>
      <c r="X37" s="256"/>
      <c r="Y37" s="256"/>
      <c r="Z37" s="256">
        <f aca="true" t="shared" si="8" ref="Z37:AB42">F37+R37</f>
        <v>406824</v>
      </c>
      <c r="AA37" s="256">
        <f t="shared" si="8"/>
        <v>434108</v>
      </c>
      <c r="AB37" s="256">
        <f t="shared" si="8"/>
        <v>432843</v>
      </c>
      <c r="AC37" s="257">
        <f aca="true" t="shared" si="9" ref="AC37:AC46">AB37/AA37*100</f>
        <v>99.70859786044026</v>
      </c>
      <c r="AD37" s="256">
        <f>J37+V37</f>
        <v>1100</v>
      </c>
      <c r="AE37" s="256">
        <v>1100</v>
      </c>
      <c r="AF37" s="256">
        <f>L37+X37</f>
        <v>1130</v>
      </c>
      <c r="AG37" s="257">
        <f>AF37/AE37*100</f>
        <v>102.72727272727273</v>
      </c>
      <c r="AH37" s="256">
        <f aca="true" t="shared" si="10" ref="AH37:AJ42">Z37+AD37</f>
        <v>407924</v>
      </c>
      <c r="AI37" s="256">
        <f t="shared" si="10"/>
        <v>435208</v>
      </c>
      <c r="AJ37" s="256">
        <f t="shared" si="10"/>
        <v>433973</v>
      </c>
      <c r="AK37" s="257">
        <f aca="true" t="shared" si="11" ref="AK37:AK46">AJ37/AI37*100</f>
        <v>99.71622764287422</v>
      </c>
    </row>
    <row r="38" spans="1:37" ht="39.75" customHeight="1">
      <c r="A38" s="263" t="s">
        <v>497</v>
      </c>
      <c r="B38" s="264"/>
      <c r="C38" s="264"/>
      <c r="D38" s="264"/>
      <c r="E38" s="264"/>
      <c r="F38" s="264">
        <f t="shared" si="3"/>
        <v>411249</v>
      </c>
      <c r="G38" s="264">
        <f t="shared" si="3"/>
        <v>420693</v>
      </c>
      <c r="H38" s="264">
        <f t="shared" si="3"/>
        <v>422411</v>
      </c>
      <c r="I38" s="265">
        <f t="shared" si="4"/>
        <v>100.40837380227387</v>
      </c>
      <c r="J38" s="264"/>
      <c r="K38" s="264"/>
      <c r="L38" s="264"/>
      <c r="M38" s="265"/>
      <c r="N38" s="264">
        <f t="shared" si="5"/>
        <v>411249</v>
      </c>
      <c r="O38" s="264">
        <f t="shared" si="5"/>
        <v>420693</v>
      </c>
      <c r="P38" s="264">
        <f t="shared" si="5"/>
        <v>422411</v>
      </c>
      <c r="Q38" s="266">
        <f t="shared" si="6"/>
        <v>100.40837380227387</v>
      </c>
      <c r="R38" s="264"/>
      <c r="S38" s="264">
        <v>10039</v>
      </c>
      <c r="T38" s="264">
        <v>10039</v>
      </c>
      <c r="U38" s="265">
        <f t="shared" si="7"/>
        <v>100</v>
      </c>
      <c r="V38" s="264"/>
      <c r="W38" s="264"/>
      <c r="X38" s="264"/>
      <c r="Y38" s="264"/>
      <c r="Z38" s="264">
        <f t="shared" si="8"/>
        <v>411249</v>
      </c>
      <c r="AA38" s="264">
        <f t="shared" si="8"/>
        <v>430732</v>
      </c>
      <c r="AB38" s="264">
        <f t="shared" si="8"/>
        <v>432450</v>
      </c>
      <c r="AC38" s="265">
        <f t="shared" si="9"/>
        <v>100.39885590111717</v>
      </c>
      <c r="AD38" s="264"/>
      <c r="AE38" s="264"/>
      <c r="AF38" s="264"/>
      <c r="AG38" s="265"/>
      <c r="AH38" s="264">
        <f t="shared" si="10"/>
        <v>411249</v>
      </c>
      <c r="AI38" s="264">
        <f t="shared" si="10"/>
        <v>430732</v>
      </c>
      <c r="AJ38" s="264">
        <f t="shared" si="10"/>
        <v>432450</v>
      </c>
      <c r="AK38" s="265">
        <f t="shared" si="11"/>
        <v>100.39885590111717</v>
      </c>
    </row>
    <row r="39" spans="1:37" ht="39.75" customHeight="1">
      <c r="A39" s="263" t="s">
        <v>495</v>
      </c>
      <c r="B39" s="264"/>
      <c r="C39" s="264"/>
      <c r="D39" s="264"/>
      <c r="E39" s="264"/>
      <c r="F39" s="264">
        <f t="shared" si="3"/>
        <v>285158</v>
      </c>
      <c r="G39" s="264">
        <f t="shared" si="3"/>
        <v>309372</v>
      </c>
      <c r="H39" s="264">
        <f t="shared" si="3"/>
        <v>310154</v>
      </c>
      <c r="I39" s="265">
        <f t="shared" si="4"/>
        <v>100.25277012787195</v>
      </c>
      <c r="J39" s="264"/>
      <c r="K39" s="264">
        <f>G17+O17+W17+AE17+C39</f>
        <v>4763</v>
      </c>
      <c r="L39" s="264">
        <f>H17+P17+X17+AF17+D39</f>
        <v>4763</v>
      </c>
      <c r="M39" s="265">
        <f>L39/K39*100</f>
        <v>100</v>
      </c>
      <c r="N39" s="264">
        <f t="shared" si="5"/>
        <v>285158</v>
      </c>
      <c r="O39" s="264">
        <f t="shared" si="5"/>
        <v>314135</v>
      </c>
      <c r="P39" s="264">
        <f t="shared" si="5"/>
        <v>314917</v>
      </c>
      <c r="Q39" s="266">
        <f t="shared" si="6"/>
        <v>100.2489375586929</v>
      </c>
      <c r="R39" s="264"/>
      <c r="S39" s="264">
        <v>10424</v>
      </c>
      <c r="T39" s="264">
        <v>10424</v>
      </c>
      <c r="U39" s="265">
        <f t="shared" si="7"/>
        <v>100</v>
      </c>
      <c r="V39" s="264"/>
      <c r="W39" s="264">
        <v>745</v>
      </c>
      <c r="X39" s="264">
        <v>745</v>
      </c>
      <c r="Y39" s="265">
        <f>X39/W39*100</f>
        <v>100</v>
      </c>
      <c r="Z39" s="264">
        <f t="shared" si="8"/>
        <v>285158</v>
      </c>
      <c r="AA39" s="264">
        <f t="shared" si="8"/>
        <v>319796</v>
      </c>
      <c r="AB39" s="264">
        <f t="shared" si="8"/>
        <v>320578</v>
      </c>
      <c r="AC39" s="265">
        <f t="shared" si="9"/>
        <v>100.24453088844139</v>
      </c>
      <c r="AD39" s="264"/>
      <c r="AE39" s="264">
        <f>K39+W39</f>
        <v>5508</v>
      </c>
      <c r="AF39" s="264">
        <f>L39+X39</f>
        <v>5508</v>
      </c>
      <c r="AG39" s="265">
        <f>AF39/AE39*100</f>
        <v>100</v>
      </c>
      <c r="AH39" s="264">
        <f t="shared" si="10"/>
        <v>285158</v>
      </c>
      <c r="AI39" s="264">
        <f t="shared" si="10"/>
        <v>325304</v>
      </c>
      <c r="AJ39" s="264">
        <f t="shared" si="10"/>
        <v>326086</v>
      </c>
      <c r="AK39" s="265">
        <f t="shared" si="11"/>
        <v>100.24039052701472</v>
      </c>
    </row>
    <row r="40" spans="1:37" ht="39.75" customHeight="1">
      <c r="A40" s="263" t="s">
        <v>708</v>
      </c>
      <c r="B40" s="264"/>
      <c r="C40" s="264"/>
      <c r="D40" s="264"/>
      <c r="E40" s="264"/>
      <c r="F40" s="264">
        <f t="shared" si="3"/>
        <v>58489</v>
      </c>
      <c r="G40" s="264">
        <f t="shared" si="3"/>
        <v>54410</v>
      </c>
      <c r="H40" s="264">
        <f t="shared" si="3"/>
        <v>54601</v>
      </c>
      <c r="I40" s="265">
        <f t="shared" si="4"/>
        <v>100.35103841205661</v>
      </c>
      <c r="J40" s="264"/>
      <c r="K40" s="264"/>
      <c r="L40" s="264"/>
      <c r="M40" s="265"/>
      <c r="N40" s="264">
        <f t="shared" si="5"/>
        <v>58489</v>
      </c>
      <c r="O40" s="264">
        <f t="shared" si="5"/>
        <v>54410</v>
      </c>
      <c r="P40" s="264">
        <f t="shared" si="5"/>
        <v>54601</v>
      </c>
      <c r="Q40" s="266">
        <f t="shared" si="6"/>
        <v>100.35103841205661</v>
      </c>
      <c r="R40" s="264"/>
      <c r="S40" s="264">
        <v>7230</v>
      </c>
      <c r="T40" s="264">
        <v>7230</v>
      </c>
      <c r="U40" s="265">
        <f t="shared" si="7"/>
        <v>100</v>
      </c>
      <c r="V40" s="264"/>
      <c r="W40" s="264"/>
      <c r="X40" s="264"/>
      <c r="Y40" s="284"/>
      <c r="Z40" s="264">
        <f t="shared" si="8"/>
        <v>58489</v>
      </c>
      <c r="AA40" s="264">
        <f t="shared" si="8"/>
        <v>61640</v>
      </c>
      <c r="AB40" s="264">
        <f t="shared" si="8"/>
        <v>61831</v>
      </c>
      <c r="AC40" s="265">
        <f t="shared" si="9"/>
        <v>100.309863724854</v>
      </c>
      <c r="AD40" s="264"/>
      <c r="AE40" s="264"/>
      <c r="AF40" s="264">
        <f aca="true" t="shared" si="12" ref="AF40:AF45">L40+X40</f>
        <v>0</v>
      </c>
      <c r="AG40" s="265"/>
      <c r="AH40" s="264">
        <f t="shared" si="10"/>
        <v>58489</v>
      </c>
      <c r="AI40" s="264">
        <f t="shared" si="10"/>
        <v>61640</v>
      </c>
      <c r="AJ40" s="264">
        <f t="shared" si="10"/>
        <v>61831</v>
      </c>
      <c r="AK40" s="265">
        <f t="shared" si="11"/>
        <v>100.309863724854</v>
      </c>
    </row>
    <row r="41" spans="1:37" ht="39.75" customHeight="1">
      <c r="A41" s="263" t="s">
        <v>709</v>
      </c>
      <c r="B41" s="264"/>
      <c r="C41" s="264">
        <v>800</v>
      </c>
      <c r="D41" s="264">
        <v>800</v>
      </c>
      <c r="E41" s="285">
        <f aca="true" t="shared" si="13" ref="E41:E46">D41/C41*100</f>
        <v>100</v>
      </c>
      <c r="F41" s="264">
        <f t="shared" si="3"/>
        <v>113892</v>
      </c>
      <c r="G41" s="264">
        <f t="shared" si="3"/>
        <v>139389</v>
      </c>
      <c r="H41" s="264">
        <f t="shared" si="3"/>
        <v>139212</v>
      </c>
      <c r="I41" s="265">
        <f t="shared" si="4"/>
        <v>99.87301723952392</v>
      </c>
      <c r="J41" s="264"/>
      <c r="K41" s="264">
        <v>800</v>
      </c>
      <c r="L41" s="264">
        <f>H19+P19+X19+AF19+D41</f>
        <v>800</v>
      </c>
      <c r="M41" s="265">
        <f aca="true" t="shared" si="14" ref="M41:M46">L41/K41*100</f>
        <v>100</v>
      </c>
      <c r="N41" s="264">
        <f t="shared" si="5"/>
        <v>113892</v>
      </c>
      <c r="O41" s="264">
        <f t="shared" si="5"/>
        <v>140189</v>
      </c>
      <c r="P41" s="264">
        <f t="shared" si="5"/>
        <v>140012</v>
      </c>
      <c r="Q41" s="266">
        <f t="shared" si="6"/>
        <v>99.87374187703743</v>
      </c>
      <c r="R41" s="264"/>
      <c r="S41" s="264">
        <v>2017</v>
      </c>
      <c r="T41" s="264">
        <v>2017</v>
      </c>
      <c r="U41" s="265">
        <f t="shared" si="7"/>
        <v>100</v>
      </c>
      <c r="V41" s="264"/>
      <c r="W41" s="264"/>
      <c r="X41" s="264"/>
      <c r="Y41" s="264"/>
      <c r="Z41" s="264">
        <f t="shared" si="8"/>
        <v>113892</v>
      </c>
      <c r="AA41" s="264">
        <f t="shared" si="8"/>
        <v>141406</v>
      </c>
      <c r="AB41" s="264">
        <f t="shared" si="8"/>
        <v>141229</v>
      </c>
      <c r="AC41" s="265">
        <f t="shared" si="9"/>
        <v>99.8748285079841</v>
      </c>
      <c r="AD41" s="264"/>
      <c r="AE41" s="264">
        <v>800</v>
      </c>
      <c r="AF41" s="264">
        <f t="shared" si="12"/>
        <v>800</v>
      </c>
      <c r="AG41" s="285"/>
      <c r="AH41" s="264">
        <f t="shared" si="10"/>
        <v>113892</v>
      </c>
      <c r="AI41" s="264">
        <f t="shared" si="10"/>
        <v>142206</v>
      </c>
      <c r="AJ41" s="264">
        <f t="shared" si="10"/>
        <v>142029</v>
      </c>
      <c r="AK41" s="265">
        <f t="shared" si="11"/>
        <v>99.87553267794608</v>
      </c>
    </row>
    <row r="42" spans="1:37" ht="39.75" customHeight="1" thickBot="1">
      <c r="A42" s="270" t="s">
        <v>620</v>
      </c>
      <c r="B42" s="271">
        <v>1364</v>
      </c>
      <c r="C42" s="271">
        <v>1364</v>
      </c>
      <c r="D42" s="271">
        <v>1364</v>
      </c>
      <c r="E42" s="272">
        <f t="shared" si="13"/>
        <v>100</v>
      </c>
      <c r="F42" s="271">
        <f t="shared" si="3"/>
        <v>161774</v>
      </c>
      <c r="G42" s="271">
        <f t="shared" si="3"/>
        <v>399772</v>
      </c>
      <c r="H42" s="271">
        <f t="shared" si="3"/>
        <v>396223</v>
      </c>
      <c r="I42" s="272">
        <f t="shared" si="4"/>
        <v>99.11224397906807</v>
      </c>
      <c r="J42" s="271">
        <f aca="true" t="shared" si="15" ref="J42:L46">F20+N20+V20+AD20+B42</f>
        <v>1364</v>
      </c>
      <c r="K42" s="271">
        <f t="shared" si="15"/>
        <v>53335</v>
      </c>
      <c r="L42" s="473">
        <f t="shared" si="15"/>
        <v>58212</v>
      </c>
      <c r="M42" s="474">
        <f t="shared" si="14"/>
        <v>109.14408924721101</v>
      </c>
      <c r="N42" s="271">
        <f t="shared" si="5"/>
        <v>163138</v>
      </c>
      <c r="O42" s="271">
        <f t="shared" si="5"/>
        <v>453107</v>
      </c>
      <c r="P42" s="271">
        <f t="shared" si="5"/>
        <v>454435</v>
      </c>
      <c r="Q42" s="273">
        <f t="shared" si="6"/>
        <v>100.29308750471743</v>
      </c>
      <c r="R42" s="271"/>
      <c r="S42" s="271">
        <v>15704</v>
      </c>
      <c r="T42" s="271">
        <v>15704</v>
      </c>
      <c r="U42" s="272">
        <f t="shared" si="7"/>
        <v>100</v>
      </c>
      <c r="V42" s="271"/>
      <c r="W42" s="271">
        <v>11724</v>
      </c>
      <c r="X42" s="271">
        <v>11724</v>
      </c>
      <c r="Y42" s="272">
        <f>X42/W42*100</f>
        <v>100</v>
      </c>
      <c r="Z42" s="271">
        <f t="shared" si="8"/>
        <v>161774</v>
      </c>
      <c r="AA42" s="271">
        <f t="shared" si="8"/>
        <v>415476</v>
      </c>
      <c r="AB42" s="271">
        <f t="shared" si="8"/>
        <v>411927</v>
      </c>
      <c r="AC42" s="272">
        <f t="shared" si="9"/>
        <v>99.14579903532335</v>
      </c>
      <c r="AD42" s="271">
        <v>1364</v>
      </c>
      <c r="AE42" s="271">
        <f>K42+W42</f>
        <v>65059</v>
      </c>
      <c r="AF42" s="271">
        <f t="shared" si="12"/>
        <v>69936</v>
      </c>
      <c r="AG42" s="272">
        <f>AF42/AE42*100</f>
        <v>107.49627261408874</v>
      </c>
      <c r="AH42" s="271">
        <f t="shared" si="10"/>
        <v>163138</v>
      </c>
      <c r="AI42" s="271">
        <f t="shared" si="10"/>
        <v>480535</v>
      </c>
      <c r="AJ42" s="271">
        <f t="shared" si="10"/>
        <v>481863</v>
      </c>
      <c r="AK42" s="272">
        <f t="shared" si="11"/>
        <v>100.27635864193034</v>
      </c>
    </row>
    <row r="43" spans="1:37" ht="39.75" customHeight="1" thickBot="1">
      <c r="A43" s="277" t="s">
        <v>710</v>
      </c>
      <c r="B43" s="278">
        <f>SUM(B37:B42)</f>
        <v>1364</v>
      </c>
      <c r="C43" s="278">
        <f>SUM(C37:C42)</f>
        <v>2164</v>
      </c>
      <c r="D43" s="278">
        <f>SUM(D37:D42)</f>
        <v>2164</v>
      </c>
      <c r="E43" s="475">
        <f t="shared" si="13"/>
        <v>100</v>
      </c>
      <c r="F43" s="286">
        <f aca="true" t="shared" si="16" ref="F43:G46">B21+J21+R21+Z21+AH21</f>
        <v>1437386</v>
      </c>
      <c r="G43" s="286">
        <f t="shared" si="16"/>
        <v>1753646</v>
      </c>
      <c r="H43" s="286">
        <f>D21+L21+T21+AB21+AJ21+AF21</f>
        <v>1755899</v>
      </c>
      <c r="I43" s="279">
        <f t="shared" si="4"/>
        <v>100.12847518826491</v>
      </c>
      <c r="J43" s="286">
        <f t="shared" si="15"/>
        <v>2464</v>
      </c>
      <c r="K43" s="286">
        <f t="shared" si="15"/>
        <v>59998</v>
      </c>
      <c r="L43" s="286">
        <f t="shared" si="15"/>
        <v>64905</v>
      </c>
      <c r="M43" s="279">
        <f t="shared" si="14"/>
        <v>108.17860595353179</v>
      </c>
      <c r="N43" s="278">
        <f>SUM(N37:N42)</f>
        <v>1439850</v>
      </c>
      <c r="O43" s="278">
        <f>SUM(O37:O42)</f>
        <v>1813644</v>
      </c>
      <c r="P43" s="278">
        <f>H43+L43</f>
        <v>1820804</v>
      </c>
      <c r="Q43" s="280">
        <f t="shared" si="6"/>
        <v>100.39478530516463</v>
      </c>
      <c r="R43" s="278"/>
      <c r="S43" s="278">
        <f>SUM(S37:S42)</f>
        <v>49512</v>
      </c>
      <c r="T43" s="278">
        <f>SUM(T37:T42)</f>
        <v>49512</v>
      </c>
      <c r="U43" s="279">
        <f t="shared" si="7"/>
        <v>100</v>
      </c>
      <c r="V43" s="278"/>
      <c r="W43" s="278">
        <f>SUM(W37:W42)</f>
        <v>12469</v>
      </c>
      <c r="X43" s="278">
        <f>SUM(X37:X42)</f>
        <v>12469</v>
      </c>
      <c r="Y43" s="475">
        <f>X43/W43*100</f>
        <v>100</v>
      </c>
      <c r="Z43" s="278">
        <f>SUM(Z37:Z42)</f>
        <v>1437386</v>
      </c>
      <c r="AA43" s="278">
        <f>SUM(AA37:AA42)</f>
        <v>1803158</v>
      </c>
      <c r="AB43" s="278">
        <f>H43+T43</f>
        <v>1805411</v>
      </c>
      <c r="AC43" s="279">
        <f t="shared" si="9"/>
        <v>100.12494745330139</v>
      </c>
      <c r="AD43" s="278">
        <f>SUM(AD37:AD42)</f>
        <v>2464</v>
      </c>
      <c r="AE43" s="278">
        <f>SUM(AE37:AE42)</f>
        <v>72467</v>
      </c>
      <c r="AF43" s="278">
        <f t="shared" si="12"/>
        <v>77374</v>
      </c>
      <c r="AG43" s="279">
        <f>AF43/AE43*100</f>
        <v>106.77135799743331</v>
      </c>
      <c r="AH43" s="278">
        <f>SUM(AH37:AH42)</f>
        <v>1439850</v>
      </c>
      <c r="AI43" s="278">
        <f>SUM(AI37:AI42)</f>
        <v>1875625</v>
      </c>
      <c r="AJ43" s="278">
        <f>SUM(AJ37:AJ42)</f>
        <v>1878232</v>
      </c>
      <c r="AK43" s="279">
        <f t="shared" si="11"/>
        <v>100.13899366877708</v>
      </c>
    </row>
    <row r="44" spans="1:37" ht="39.75" customHeight="1" thickBot="1">
      <c r="A44" s="255" t="s">
        <v>711</v>
      </c>
      <c r="B44" s="256"/>
      <c r="C44" s="256">
        <v>1000</v>
      </c>
      <c r="D44" s="256">
        <v>1000</v>
      </c>
      <c r="E44" s="272">
        <f t="shared" si="13"/>
        <v>100</v>
      </c>
      <c r="F44" s="256">
        <f t="shared" si="16"/>
        <v>1093732</v>
      </c>
      <c r="G44" s="256">
        <f t="shared" si="16"/>
        <v>978677</v>
      </c>
      <c r="H44" s="256">
        <f>D22+L22+T22+AB22+AJ22</f>
        <v>978181</v>
      </c>
      <c r="I44" s="257">
        <f t="shared" si="4"/>
        <v>99.94931933620592</v>
      </c>
      <c r="J44" s="256">
        <f t="shared" si="15"/>
        <v>750</v>
      </c>
      <c r="K44" s="256">
        <f t="shared" si="15"/>
        <v>1750</v>
      </c>
      <c r="L44" s="256">
        <f t="shared" si="15"/>
        <v>1600</v>
      </c>
      <c r="M44" s="257">
        <f t="shared" si="14"/>
        <v>91.42857142857143</v>
      </c>
      <c r="N44" s="256">
        <f>F44+J44</f>
        <v>1094482</v>
      </c>
      <c r="O44" s="256">
        <f>G44+K44</f>
        <v>980427</v>
      </c>
      <c r="P44" s="256">
        <f>H44+L44</f>
        <v>979781</v>
      </c>
      <c r="Q44" s="258">
        <f t="shared" si="6"/>
        <v>99.93411034171845</v>
      </c>
      <c r="R44" s="256"/>
      <c r="S44" s="256">
        <v>1772</v>
      </c>
      <c r="T44" s="256"/>
      <c r="U44" s="257"/>
      <c r="V44" s="256"/>
      <c r="W44" s="256"/>
      <c r="X44" s="256"/>
      <c r="Y44" s="256"/>
      <c r="Z44" s="256">
        <f>F44+R44</f>
        <v>1093732</v>
      </c>
      <c r="AA44" s="256">
        <f>G44+S44</f>
        <v>980449</v>
      </c>
      <c r="AB44" s="256">
        <f>H44+T44</f>
        <v>978181</v>
      </c>
      <c r="AC44" s="257">
        <f t="shared" si="9"/>
        <v>99.76867741208365</v>
      </c>
      <c r="AD44" s="256">
        <f>J44+V44</f>
        <v>750</v>
      </c>
      <c r="AE44" s="256">
        <v>750</v>
      </c>
      <c r="AF44" s="256">
        <f t="shared" si="12"/>
        <v>1600</v>
      </c>
      <c r="AG44" s="257">
        <f>AF44/AE44*100</f>
        <v>213.33333333333334</v>
      </c>
      <c r="AH44" s="256">
        <f aca="true" t="shared" si="17" ref="AH44:AJ45">Z44+AD44</f>
        <v>1094482</v>
      </c>
      <c r="AI44" s="256">
        <f t="shared" si="17"/>
        <v>981199</v>
      </c>
      <c r="AJ44" s="256">
        <f t="shared" si="17"/>
        <v>979781</v>
      </c>
      <c r="AK44" s="257">
        <f t="shared" si="11"/>
        <v>99.85548293465443</v>
      </c>
    </row>
    <row r="45" spans="1:37" ht="39.75" customHeight="1" thickBot="1">
      <c r="A45" s="270" t="s">
        <v>209</v>
      </c>
      <c r="B45" s="271">
        <v>119412</v>
      </c>
      <c r="C45" s="271">
        <v>55000</v>
      </c>
      <c r="D45" s="271">
        <v>55000</v>
      </c>
      <c r="E45" s="272">
        <f t="shared" si="13"/>
        <v>100</v>
      </c>
      <c r="F45" s="271">
        <f t="shared" si="16"/>
        <v>2630772</v>
      </c>
      <c r="G45" s="271">
        <f t="shared" si="16"/>
        <v>1080847</v>
      </c>
      <c r="H45" s="271">
        <f>D23+L23+T23+AB23+AJ23</f>
        <v>1080847</v>
      </c>
      <c r="I45" s="272">
        <f t="shared" si="4"/>
        <v>100</v>
      </c>
      <c r="J45" s="271">
        <f t="shared" si="15"/>
        <v>1446035</v>
      </c>
      <c r="K45" s="271">
        <f t="shared" si="15"/>
        <v>122395</v>
      </c>
      <c r="L45" s="271">
        <f t="shared" si="15"/>
        <v>122395</v>
      </c>
      <c r="M45" s="272">
        <f t="shared" si="14"/>
        <v>100</v>
      </c>
      <c r="N45" s="271">
        <f>F45+J45</f>
        <v>4076807</v>
      </c>
      <c r="O45" s="271">
        <f>G45+K45</f>
        <v>1203242</v>
      </c>
      <c r="P45" s="271">
        <f>H45+L45</f>
        <v>1203242</v>
      </c>
      <c r="Q45" s="273">
        <f t="shared" si="6"/>
        <v>100</v>
      </c>
      <c r="R45" s="271">
        <v>178016</v>
      </c>
      <c r="S45" s="271">
        <v>54783</v>
      </c>
      <c r="T45" s="271">
        <v>54783</v>
      </c>
      <c r="U45" s="272">
        <f>T45/S45*100</f>
        <v>100</v>
      </c>
      <c r="V45" s="271"/>
      <c r="W45" s="271">
        <v>26543</v>
      </c>
      <c r="X45" s="271">
        <v>26543</v>
      </c>
      <c r="Y45" s="272">
        <f>X45/W45*100</f>
        <v>100</v>
      </c>
      <c r="Z45" s="271">
        <f>F45+R45</f>
        <v>2808788</v>
      </c>
      <c r="AA45" s="271">
        <f>G45+S45</f>
        <v>1135630</v>
      </c>
      <c r="AB45" s="271">
        <f>H45+T45</f>
        <v>1135630</v>
      </c>
      <c r="AC45" s="272">
        <f t="shared" si="9"/>
        <v>100</v>
      </c>
      <c r="AD45" s="271">
        <f>J45+V45</f>
        <v>1446035</v>
      </c>
      <c r="AE45" s="271">
        <f>K45+W45</f>
        <v>148938</v>
      </c>
      <c r="AF45" s="271">
        <f t="shared" si="12"/>
        <v>148938</v>
      </c>
      <c r="AG45" s="272">
        <f>AF45/AE45*100</f>
        <v>100</v>
      </c>
      <c r="AH45" s="271">
        <f t="shared" si="17"/>
        <v>4254823</v>
      </c>
      <c r="AI45" s="271">
        <f t="shared" si="17"/>
        <v>1284568</v>
      </c>
      <c r="AJ45" s="271">
        <f t="shared" si="17"/>
        <v>1284568</v>
      </c>
      <c r="AK45" s="272">
        <f t="shared" si="11"/>
        <v>100</v>
      </c>
    </row>
    <row r="46" spans="1:37" ht="39.75" customHeight="1" thickBot="1">
      <c r="A46" s="277" t="s">
        <v>712</v>
      </c>
      <c r="B46" s="278">
        <f>B43+B44+B45</f>
        <v>120776</v>
      </c>
      <c r="C46" s="278">
        <f>C43+C44+C45</f>
        <v>58164</v>
      </c>
      <c r="D46" s="278">
        <f>D43+D44+D45</f>
        <v>58164</v>
      </c>
      <c r="E46" s="279">
        <f t="shared" si="13"/>
        <v>100</v>
      </c>
      <c r="F46" s="278">
        <f t="shared" si="16"/>
        <v>5161890</v>
      </c>
      <c r="G46" s="278">
        <f t="shared" si="16"/>
        <v>3813170</v>
      </c>
      <c r="H46" s="278">
        <f>D24+L24+T24+AB24+AJ24+AF24</f>
        <v>3814927</v>
      </c>
      <c r="I46" s="279">
        <f t="shared" si="4"/>
        <v>100.04607714840932</v>
      </c>
      <c r="J46" s="278">
        <f t="shared" si="15"/>
        <v>1449249</v>
      </c>
      <c r="K46" s="278">
        <f t="shared" si="15"/>
        <v>184143</v>
      </c>
      <c r="L46" s="278">
        <f t="shared" si="15"/>
        <v>188900</v>
      </c>
      <c r="M46" s="279">
        <f t="shared" si="14"/>
        <v>102.58331839928752</v>
      </c>
      <c r="N46" s="278">
        <f>N43+N44+N45</f>
        <v>6611139</v>
      </c>
      <c r="O46" s="278">
        <f>O43+O44+O45</f>
        <v>3997313</v>
      </c>
      <c r="P46" s="278">
        <f>P43+P44+P45</f>
        <v>4003827</v>
      </c>
      <c r="Q46" s="280">
        <f t="shared" si="6"/>
        <v>100.16295946802265</v>
      </c>
      <c r="R46" s="278">
        <f>R43+R44+R45</f>
        <v>178016</v>
      </c>
      <c r="S46" s="278">
        <f>S43+S44+S45</f>
        <v>106067</v>
      </c>
      <c r="T46" s="278">
        <f>T43+T44+T45</f>
        <v>104295</v>
      </c>
      <c r="U46" s="279">
        <f>T46/S46*100</f>
        <v>98.32935785871194</v>
      </c>
      <c r="V46" s="278"/>
      <c r="W46" s="278">
        <f>W43+W44+W45</f>
        <v>39012</v>
      </c>
      <c r="X46" s="278">
        <f>X43+X44+X45</f>
        <v>39012</v>
      </c>
      <c r="Y46" s="279">
        <f>X46/W46*100</f>
        <v>100</v>
      </c>
      <c r="Z46" s="278">
        <f>Z43+Z44+Z45</f>
        <v>5339906</v>
      </c>
      <c r="AA46" s="278">
        <f>AA43+AA44+AA45</f>
        <v>3919237</v>
      </c>
      <c r="AB46" s="278">
        <f>AB43+AB44+AB45</f>
        <v>3919222</v>
      </c>
      <c r="AC46" s="279">
        <f t="shared" si="9"/>
        <v>99.99961727244359</v>
      </c>
      <c r="AD46" s="278">
        <f>AD43+AD44+AD45</f>
        <v>1449249</v>
      </c>
      <c r="AE46" s="278">
        <f>AE43+AE44+AE45</f>
        <v>222155</v>
      </c>
      <c r="AF46" s="278">
        <f>AF43+AF44+AF45</f>
        <v>227912</v>
      </c>
      <c r="AG46" s="279">
        <f>AF46/AE46*100</f>
        <v>102.5914339087574</v>
      </c>
      <c r="AH46" s="278">
        <f>AH43+AH44+AH45</f>
        <v>6789155</v>
      </c>
      <c r="AI46" s="278">
        <f>AI43+AI44+AI45</f>
        <v>4141392</v>
      </c>
      <c r="AJ46" s="278">
        <f>AJ43+AJ44+AJ45</f>
        <v>4142581</v>
      </c>
      <c r="AK46" s="279">
        <f t="shared" si="11"/>
        <v>100.02871015349429</v>
      </c>
    </row>
  </sheetData>
  <sheetProtection/>
  <mergeCells count="104">
    <mergeCell ref="P35:P36"/>
    <mergeCell ref="Q35:Q36"/>
    <mergeCell ref="F31:Q33"/>
    <mergeCell ref="R31:Y33"/>
    <mergeCell ref="Z31:AK33"/>
    <mergeCell ref="R35:R36"/>
    <mergeCell ref="S35:S36"/>
    <mergeCell ref="X35:X36"/>
    <mergeCell ref="Y35:Y36"/>
    <mergeCell ref="V35:V36"/>
    <mergeCell ref="W35:W36"/>
    <mergeCell ref="H35:H36"/>
    <mergeCell ref="V34:Y34"/>
    <mergeCell ref="Z34:AC34"/>
    <mergeCell ref="AD34:AG34"/>
    <mergeCell ref="AD35:AD36"/>
    <mergeCell ref="AE35:AE36"/>
    <mergeCell ref="T35:T36"/>
    <mergeCell ref="AB35:AB36"/>
    <mergeCell ref="AC35:AC36"/>
    <mergeCell ref="AF35:AF36"/>
    <mergeCell ref="AG35:AG36"/>
    <mergeCell ref="AH34:AK34"/>
    <mergeCell ref="AH35:AH36"/>
    <mergeCell ref="AI35:AI36"/>
    <mergeCell ref="AJ35:AJ36"/>
    <mergeCell ref="AK35:AK36"/>
    <mergeCell ref="Z35:Z36"/>
    <mergeCell ref="AA35:AA36"/>
    <mergeCell ref="U35:U36"/>
    <mergeCell ref="I35:I36"/>
    <mergeCell ref="J35:J36"/>
    <mergeCell ref="K35:K36"/>
    <mergeCell ref="L35:L36"/>
    <mergeCell ref="M35:M36"/>
    <mergeCell ref="N35:N36"/>
    <mergeCell ref="O35:O36"/>
    <mergeCell ref="F34:I34"/>
    <mergeCell ref="J34:M34"/>
    <mergeCell ref="N34:Q34"/>
    <mergeCell ref="B9:E11"/>
    <mergeCell ref="D12:D14"/>
    <mergeCell ref="E12:E14"/>
    <mergeCell ref="F9:I11"/>
    <mergeCell ref="H12:H14"/>
    <mergeCell ref="I12:I14"/>
    <mergeCell ref="B31:E33"/>
    <mergeCell ref="C12:C14"/>
    <mergeCell ref="F35:F36"/>
    <mergeCell ref="G35:G36"/>
    <mergeCell ref="A1:AK1"/>
    <mergeCell ref="A5:AK5"/>
    <mergeCell ref="A9:A14"/>
    <mergeCell ref="V13:V14"/>
    <mergeCell ref="J13:J14"/>
    <mergeCell ref="N13:N14"/>
    <mergeCell ref="R34:U34"/>
    <mergeCell ref="F12:F14"/>
    <mergeCell ref="Z13:Z14"/>
    <mergeCell ref="A31:A36"/>
    <mergeCell ref="B35:B36"/>
    <mergeCell ref="C35:C36"/>
    <mergeCell ref="D35:D36"/>
    <mergeCell ref="B34:E34"/>
    <mergeCell ref="E35:E36"/>
    <mergeCell ref="B12:B14"/>
    <mergeCell ref="G12:G14"/>
    <mergeCell ref="J9:Q11"/>
    <mergeCell ref="N12:Q12"/>
    <mergeCell ref="P13:P14"/>
    <mergeCell ref="Q13:Q14"/>
    <mergeCell ref="O13:O14"/>
    <mergeCell ref="K13:K14"/>
    <mergeCell ref="J12:M12"/>
    <mergeCell ref="L13:L14"/>
    <mergeCell ref="M13:M14"/>
    <mergeCell ref="R9:Y11"/>
    <mergeCell ref="R12:U12"/>
    <mergeCell ref="V12:Y12"/>
    <mergeCell ref="T13:T14"/>
    <mergeCell ref="U13:U14"/>
    <mergeCell ref="X13:X14"/>
    <mergeCell ref="Y13:Y14"/>
    <mergeCell ref="R13:R14"/>
    <mergeCell ref="S13:S14"/>
    <mergeCell ref="W13:W14"/>
    <mergeCell ref="Z9:AG11"/>
    <mergeCell ref="Z12:AC12"/>
    <mergeCell ref="AD12:AG12"/>
    <mergeCell ref="AB13:AB14"/>
    <mergeCell ref="AC13:AC14"/>
    <mergeCell ref="AF13:AF14"/>
    <mergeCell ref="AG13:AG14"/>
    <mergeCell ref="AD13:AD14"/>
    <mergeCell ref="AE13:AE14"/>
    <mergeCell ref="AA13:AA14"/>
    <mergeCell ref="AJ8:AK8"/>
    <mergeCell ref="AJ30:AK30"/>
    <mergeCell ref="AH9:AK11"/>
    <mergeCell ref="AH12:AK12"/>
    <mergeCell ref="AJ13:AJ14"/>
    <mergeCell ref="AK13:AK14"/>
    <mergeCell ref="AH13:AH14"/>
    <mergeCell ref="AI13:AI1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9.8515625" style="0" customWidth="1"/>
    <col min="2" max="2" width="15.140625" style="0" customWidth="1"/>
    <col min="3" max="3" width="13.57421875" style="0" customWidth="1"/>
    <col min="4" max="4" width="12.28125" style="0" customWidth="1"/>
    <col min="5" max="5" width="10.140625" style="447" customWidth="1"/>
  </cols>
  <sheetData>
    <row r="1" spans="1:7" ht="12.75">
      <c r="A1" s="443" t="s">
        <v>768</v>
      </c>
      <c r="B1" s="443"/>
      <c r="C1" s="443"/>
      <c r="D1" s="443"/>
      <c r="E1" s="444"/>
      <c r="F1" s="445"/>
      <c r="G1" s="445"/>
    </row>
    <row r="2" spans="1:4" ht="15.75">
      <c r="A2" s="446"/>
      <c r="B2" s="446"/>
      <c r="C2" s="446"/>
      <c r="D2" s="446"/>
    </row>
    <row r="3" spans="1:4" ht="15.75">
      <c r="A3" s="446"/>
      <c r="B3" s="446"/>
      <c r="C3" s="446"/>
      <c r="D3" s="446"/>
    </row>
    <row r="4" spans="1:4" ht="15.75">
      <c r="A4" s="446"/>
      <c r="B4" s="446"/>
      <c r="C4" s="446"/>
      <c r="D4" s="446"/>
    </row>
    <row r="5" spans="1:4" ht="12.75">
      <c r="A5" s="1"/>
      <c r="B5" s="1"/>
      <c r="C5" s="1"/>
      <c r="D5" s="1"/>
    </row>
    <row r="6" spans="1:5" ht="15.75">
      <c r="A6" s="609" t="s">
        <v>586</v>
      </c>
      <c r="B6" s="609"/>
      <c r="C6" s="609"/>
      <c r="D6" s="609"/>
      <c r="E6" s="609"/>
    </row>
    <row r="7" spans="1:5" ht="15.75">
      <c r="A7" s="736" t="s">
        <v>330</v>
      </c>
      <c r="B7" s="736"/>
      <c r="C7" s="736"/>
      <c r="D7" s="736"/>
      <c r="E7" s="736"/>
    </row>
    <row r="8" spans="1:5" ht="15.75">
      <c r="A8" s="448"/>
      <c r="B8" s="448"/>
      <c r="C8" s="448"/>
      <c r="D8" s="448"/>
      <c r="E8" s="448"/>
    </row>
    <row r="9" spans="1:5" ht="15.75">
      <c r="A9" s="448"/>
      <c r="B9" s="448"/>
      <c r="C9" s="448"/>
      <c r="D9" s="448"/>
      <c r="E9" s="448"/>
    </row>
    <row r="10" spans="1:4" ht="15.75">
      <c r="A10" s="446"/>
      <c r="B10" s="446"/>
      <c r="C10" s="446"/>
      <c r="D10" s="446"/>
    </row>
    <row r="11" spans="1:4" ht="15.75">
      <c r="A11" s="446"/>
      <c r="B11" s="446"/>
      <c r="C11" s="446"/>
      <c r="D11" s="446"/>
    </row>
    <row r="12" spans="1:5" ht="15.75">
      <c r="A12" s="735" t="s">
        <v>425</v>
      </c>
      <c r="B12" s="735"/>
      <c r="C12" s="735"/>
      <c r="D12" s="735"/>
      <c r="E12" s="735"/>
    </row>
    <row r="13" spans="1:5" ht="19.5" customHeight="1">
      <c r="A13" s="738" t="s">
        <v>613</v>
      </c>
      <c r="B13" s="737" t="s">
        <v>426</v>
      </c>
      <c r="C13" s="737"/>
      <c r="D13" s="737"/>
      <c r="E13" s="737"/>
    </row>
    <row r="14" spans="1:5" ht="19.5" customHeight="1">
      <c r="A14" s="738"/>
      <c r="B14" s="737" t="s">
        <v>427</v>
      </c>
      <c r="C14" s="737" t="s">
        <v>428</v>
      </c>
      <c r="D14" s="737" t="s">
        <v>429</v>
      </c>
      <c r="E14" s="739" t="s">
        <v>430</v>
      </c>
    </row>
    <row r="15" spans="1:5" ht="19.5" customHeight="1">
      <c r="A15" s="738"/>
      <c r="B15" s="737"/>
      <c r="C15" s="737"/>
      <c r="D15" s="737"/>
      <c r="E15" s="740"/>
    </row>
    <row r="16" spans="1:5" ht="30" customHeight="1">
      <c r="A16" s="449" t="s">
        <v>333</v>
      </c>
      <c r="B16" s="450">
        <v>5200</v>
      </c>
      <c r="C16" s="450">
        <v>5200</v>
      </c>
      <c r="D16" s="450">
        <v>8218</v>
      </c>
      <c r="E16" s="451">
        <f aca="true" t="shared" si="0" ref="E16:E26">D16/C16*100</f>
        <v>158.03846153846152</v>
      </c>
    </row>
    <row r="17" spans="1:5" ht="30" customHeight="1">
      <c r="A17" s="449" t="s">
        <v>431</v>
      </c>
      <c r="B17" s="450">
        <v>16000</v>
      </c>
      <c r="C17" s="450"/>
      <c r="D17" s="450"/>
      <c r="E17" s="451"/>
    </row>
    <row r="18" spans="1:5" ht="30" customHeight="1">
      <c r="A18" s="449" t="s">
        <v>432</v>
      </c>
      <c r="B18" s="450">
        <v>10000</v>
      </c>
      <c r="C18" s="450"/>
      <c r="D18" s="450"/>
      <c r="E18" s="451"/>
    </row>
    <row r="19" spans="1:5" ht="30" customHeight="1">
      <c r="A19" s="449" t="s">
        <v>433</v>
      </c>
      <c r="B19" s="450">
        <v>6000</v>
      </c>
      <c r="C19" s="450"/>
      <c r="D19" s="450"/>
      <c r="E19" s="451"/>
    </row>
    <row r="20" spans="1:5" ht="30" customHeight="1">
      <c r="A20" s="449" t="s">
        <v>434</v>
      </c>
      <c r="B20" s="450">
        <v>20000</v>
      </c>
      <c r="C20" s="450">
        <v>7200</v>
      </c>
      <c r="D20" s="450">
        <v>7208</v>
      </c>
      <c r="E20" s="451">
        <f t="shared" si="0"/>
        <v>100.1111111111111</v>
      </c>
    </row>
    <row r="21" spans="1:5" ht="30" customHeight="1">
      <c r="A21" s="449" t="s">
        <v>435</v>
      </c>
      <c r="B21" s="450">
        <v>4176</v>
      </c>
      <c r="C21" s="450">
        <v>4176</v>
      </c>
      <c r="D21" s="450">
        <v>37</v>
      </c>
      <c r="E21" s="451">
        <f t="shared" si="0"/>
        <v>0.8860153256704981</v>
      </c>
    </row>
    <row r="22" spans="1:5" ht="30" customHeight="1">
      <c r="A22" s="449" t="s">
        <v>436</v>
      </c>
      <c r="B22" s="450">
        <v>120</v>
      </c>
      <c r="C22" s="450">
        <v>120</v>
      </c>
      <c r="D22" s="450"/>
      <c r="E22" s="451"/>
    </row>
    <row r="23" spans="1:5" ht="30" customHeight="1">
      <c r="A23" s="449" t="s">
        <v>437</v>
      </c>
      <c r="B23" s="450">
        <v>13030</v>
      </c>
      <c r="C23" s="450">
        <v>1168</v>
      </c>
      <c r="D23" s="450">
        <v>2370</v>
      </c>
      <c r="E23" s="451">
        <f t="shared" si="0"/>
        <v>202.9109589041096</v>
      </c>
    </row>
    <row r="24" spans="1:5" ht="30" customHeight="1">
      <c r="A24" s="449" t="s">
        <v>462</v>
      </c>
      <c r="B24" s="450">
        <v>430</v>
      </c>
      <c r="C24" s="450">
        <v>430</v>
      </c>
      <c r="D24" s="450">
        <v>402</v>
      </c>
      <c r="E24" s="451">
        <f t="shared" si="0"/>
        <v>93.48837209302326</v>
      </c>
    </row>
    <row r="25" spans="1:5" ht="30" customHeight="1">
      <c r="A25" s="449" t="s">
        <v>331</v>
      </c>
      <c r="B25" s="450"/>
      <c r="C25" s="450"/>
      <c r="D25" s="450">
        <v>56</v>
      </c>
      <c r="E25" s="451"/>
    </row>
    <row r="26" spans="1:5" ht="30" customHeight="1">
      <c r="A26" s="452" t="s">
        <v>588</v>
      </c>
      <c r="B26" s="453">
        <f>SUM(B16:B24)</f>
        <v>74956</v>
      </c>
      <c r="C26" s="453">
        <f>SUM(C16:C24)</f>
        <v>18294</v>
      </c>
      <c r="D26" s="453">
        <f>SUM(D16:D25)</f>
        <v>18291</v>
      </c>
      <c r="E26" s="454">
        <f t="shared" si="0"/>
        <v>99.98360118071498</v>
      </c>
    </row>
  </sheetData>
  <sheetProtection/>
  <mergeCells count="9">
    <mergeCell ref="A12:E12"/>
    <mergeCell ref="A6:E6"/>
    <mergeCell ref="A7:E7"/>
    <mergeCell ref="B13:E13"/>
    <mergeCell ref="A13:A15"/>
    <mergeCell ref="B14:B15"/>
    <mergeCell ref="C14:C15"/>
    <mergeCell ref="D14:D15"/>
    <mergeCell ref="E14:E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24.28125" style="157" customWidth="1"/>
    <col min="2" max="2" width="12.28125" style="157" customWidth="1"/>
    <col min="3" max="4" width="13.421875" style="157" customWidth="1"/>
    <col min="5" max="5" width="10.00390625" style="157" customWidth="1"/>
    <col min="6" max="6" width="13.8515625" style="157" customWidth="1"/>
    <col min="7" max="7" width="14.140625" style="157" customWidth="1"/>
    <col min="8" max="8" width="15.00390625" style="157" customWidth="1"/>
    <col min="9" max="9" width="10.00390625" style="157" customWidth="1"/>
    <col min="10" max="10" width="12.57421875" style="157" customWidth="1"/>
    <col min="11" max="12" width="12.140625" style="157" customWidth="1"/>
    <col min="13" max="13" width="10.00390625" style="157" customWidth="1"/>
    <col min="14" max="14" width="11.7109375" style="157" customWidth="1"/>
    <col min="15" max="16" width="12.57421875" style="157" customWidth="1"/>
    <col min="17" max="17" width="10.00390625" style="157" customWidth="1"/>
    <col min="18" max="18" width="12.8515625" style="157" customWidth="1"/>
    <col min="19" max="20" width="12.57421875" style="157" customWidth="1"/>
    <col min="21" max="21" width="8.8515625" style="157" customWidth="1"/>
    <col min="22" max="24" width="12.57421875" style="157" customWidth="1"/>
    <col min="25" max="25" width="8.8515625" style="157" customWidth="1"/>
    <col min="26" max="28" width="12.57421875" style="157" customWidth="1"/>
    <col min="29" max="29" width="8.8515625" style="157" customWidth="1"/>
    <col min="30" max="32" width="12.57421875" style="157" customWidth="1"/>
    <col min="33" max="33" width="8.8515625" style="157" customWidth="1"/>
    <col min="34" max="16384" width="10.421875" style="157" customWidth="1"/>
  </cols>
  <sheetData>
    <row r="1" spans="1:33" ht="12.75">
      <c r="A1" s="443" t="s">
        <v>769</v>
      </c>
      <c r="B1" s="443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</row>
    <row r="2" ht="12.75">
      <c r="A2" s="287"/>
    </row>
    <row r="3" ht="12.75">
      <c r="A3" s="287"/>
    </row>
    <row r="4" ht="12.75">
      <c r="A4" s="287"/>
    </row>
    <row r="5" ht="12.75">
      <c r="A5" s="287"/>
    </row>
    <row r="6" ht="12.75">
      <c r="A6" s="287"/>
    </row>
    <row r="7" spans="1:33" ht="15.75">
      <c r="A7" s="722" t="s">
        <v>463</v>
      </c>
      <c r="B7" s="722"/>
      <c r="C7" s="722"/>
      <c r="D7" s="722"/>
      <c r="E7" s="722"/>
      <c r="F7" s="722"/>
      <c r="G7" s="722"/>
      <c r="H7" s="722"/>
      <c r="I7" s="722"/>
      <c r="J7" s="722"/>
      <c r="K7" s="722"/>
      <c r="L7" s="722"/>
      <c r="M7" s="722"/>
      <c r="N7" s="722"/>
      <c r="O7" s="722"/>
      <c r="P7" s="722"/>
      <c r="Q7" s="722"/>
      <c r="R7" s="722"/>
      <c r="S7" s="722"/>
      <c r="T7" s="722"/>
      <c r="U7" s="722"/>
      <c r="V7" s="722"/>
      <c r="W7" s="722"/>
      <c r="X7" s="722"/>
      <c r="Y7" s="722"/>
      <c r="Z7" s="722"/>
      <c r="AA7" s="722"/>
      <c r="AB7" s="722"/>
      <c r="AC7" s="722"/>
      <c r="AD7" s="722"/>
      <c r="AE7" s="722"/>
      <c r="AF7" s="722"/>
      <c r="AG7" s="722"/>
    </row>
    <row r="8" ht="12.75">
      <c r="A8" s="160"/>
    </row>
    <row r="9" ht="12.75">
      <c r="A9" s="160"/>
    </row>
    <row r="10" spans="1:33" ht="15.75" thickBot="1">
      <c r="A10" s="760" t="s">
        <v>560</v>
      </c>
      <c r="B10" s="760"/>
      <c r="C10" s="760"/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  <c r="Q10" s="760"/>
      <c r="R10" s="760"/>
      <c r="S10" s="760"/>
      <c r="T10" s="760"/>
      <c r="U10" s="760"/>
      <c r="V10" s="760"/>
      <c r="W10" s="760"/>
      <c r="X10" s="760"/>
      <c r="Y10" s="760"/>
      <c r="Z10" s="760"/>
      <c r="AA10" s="760"/>
      <c r="AB10" s="760"/>
      <c r="AC10" s="760"/>
      <c r="AD10" s="760"/>
      <c r="AE10" s="760"/>
      <c r="AF10" s="760"/>
      <c r="AG10" s="760"/>
    </row>
    <row r="11" spans="1:33" ht="42.75" customHeight="1" thickBot="1">
      <c r="A11" s="745" t="s">
        <v>716</v>
      </c>
      <c r="B11" s="750" t="s">
        <v>579</v>
      </c>
      <c r="C11" s="761"/>
      <c r="D11" s="761"/>
      <c r="E11" s="762"/>
      <c r="F11" s="742" t="s">
        <v>717</v>
      </c>
      <c r="G11" s="758"/>
      <c r="H11" s="758"/>
      <c r="I11" s="758"/>
      <c r="J11" s="758"/>
      <c r="K11" s="758"/>
      <c r="L11" s="758"/>
      <c r="M11" s="759"/>
      <c r="N11" s="742" t="s">
        <v>703</v>
      </c>
      <c r="O11" s="758"/>
      <c r="P11" s="758"/>
      <c r="Q11" s="758"/>
      <c r="R11" s="758"/>
      <c r="S11" s="758"/>
      <c r="T11" s="758"/>
      <c r="U11" s="759"/>
      <c r="V11" s="742" t="s">
        <v>718</v>
      </c>
      <c r="W11" s="758"/>
      <c r="X11" s="758"/>
      <c r="Y11" s="758"/>
      <c r="Z11" s="743"/>
      <c r="AA11" s="743"/>
      <c r="AB11" s="743"/>
      <c r="AC11" s="744"/>
      <c r="AD11" s="742" t="s">
        <v>580</v>
      </c>
      <c r="AE11" s="743"/>
      <c r="AF11" s="743"/>
      <c r="AG11" s="744"/>
    </row>
    <row r="12" spans="1:33" ht="47.25" customHeight="1" thickBot="1">
      <c r="A12" s="756"/>
      <c r="B12" s="763"/>
      <c r="C12" s="764"/>
      <c r="D12" s="764"/>
      <c r="E12" s="765"/>
      <c r="F12" s="742" t="s">
        <v>592</v>
      </c>
      <c r="G12" s="758"/>
      <c r="H12" s="758"/>
      <c r="I12" s="759"/>
      <c r="J12" s="742" t="s">
        <v>570</v>
      </c>
      <c r="K12" s="758"/>
      <c r="L12" s="758"/>
      <c r="M12" s="759"/>
      <c r="N12" s="742" t="s">
        <v>592</v>
      </c>
      <c r="O12" s="758"/>
      <c r="P12" s="758"/>
      <c r="Q12" s="759"/>
      <c r="R12" s="742" t="s">
        <v>570</v>
      </c>
      <c r="S12" s="758"/>
      <c r="T12" s="758"/>
      <c r="U12" s="759"/>
      <c r="V12" s="742" t="s">
        <v>719</v>
      </c>
      <c r="W12" s="758"/>
      <c r="X12" s="758"/>
      <c r="Y12" s="759"/>
      <c r="Z12" s="742" t="s">
        <v>570</v>
      </c>
      <c r="AA12" s="758"/>
      <c r="AB12" s="758"/>
      <c r="AC12" s="759"/>
      <c r="AD12" s="742" t="s">
        <v>592</v>
      </c>
      <c r="AE12" s="758"/>
      <c r="AF12" s="758"/>
      <c r="AG12" s="759"/>
    </row>
    <row r="13" spans="1:33" ht="15" customHeight="1" thickBot="1">
      <c r="A13" s="756"/>
      <c r="B13" s="766"/>
      <c r="C13" s="767"/>
      <c r="D13" s="767"/>
      <c r="E13" s="768"/>
      <c r="F13" s="745" t="s">
        <v>635</v>
      </c>
      <c r="G13" s="745" t="s">
        <v>706</v>
      </c>
      <c r="H13" s="745" t="s">
        <v>72</v>
      </c>
      <c r="I13" s="745" t="s">
        <v>707</v>
      </c>
      <c r="J13" s="745" t="s">
        <v>635</v>
      </c>
      <c r="K13" s="745" t="s">
        <v>706</v>
      </c>
      <c r="L13" s="745" t="s">
        <v>72</v>
      </c>
      <c r="M13" s="745" t="s">
        <v>707</v>
      </c>
      <c r="N13" s="745" t="s">
        <v>635</v>
      </c>
      <c r="O13" s="745" t="s">
        <v>706</v>
      </c>
      <c r="P13" s="745" t="s">
        <v>72</v>
      </c>
      <c r="Q13" s="745" t="s">
        <v>707</v>
      </c>
      <c r="R13" s="745" t="s">
        <v>635</v>
      </c>
      <c r="S13" s="745" t="s">
        <v>706</v>
      </c>
      <c r="T13" s="745" t="s">
        <v>72</v>
      </c>
      <c r="U13" s="745" t="s">
        <v>707</v>
      </c>
      <c r="V13" s="745" t="s">
        <v>635</v>
      </c>
      <c r="W13" s="745" t="s">
        <v>706</v>
      </c>
      <c r="X13" s="745" t="s">
        <v>72</v>
      </c>
      <c r="Y13" s="745" t="s">
        <v>707</v>
      </c>
      <c r="Z13" s="745" t="s">
        <v>635</v>
      </c>
      <c r="AA13" s="745" t="s">
        <v>706</v>
      </c>
      <c r="AB13" s="745" t="s">
        <v>72</v>
      </c>
      <c r="AC13" s="745" t="s">
        <v>707</v>
      </c>
      <c r="AD13" s="745" t="s">
        <v>635</v>
      </c>
      <c r="AE13" s="745" t="s">
        <v>706</v>
      </c>
      <c r="AF13" s="745" t="s">
        <v>72</v>
      </c>
      <c r="AG13" s="745" t="s">
        <v>707</v>
      </c>
    </row>
    <row r="14" spans="1:33" ht="13.5" customHeight="1">
      <c r="A14" s="756"/>
      <c r="B14" s="756" t="s">
        <v>635</v>
      </c>
      <c r="C14" s="756" t="s">
        <v>706</v>
      </c>
      <c r="D14" s="745" t="s">
        <v>72</v>
      </c>
      <c r="E14" s="745" t="s">
        <v>707</v>
      </c>
      <c r="F14" s="756"/>
      <c r="G14" s="756"/>
      <c r="H14" s="756"/>
      <c r="I14" s="756"/>
      <c r="J14" s="756"/>
      <c r="K14" s="756"/>
      <c r="L14" s="756"/>
      <c r="M14" s="756"/>
      <c r="N14" s="756"/>
      <c r="O14" s="756"/>
      <c r="P14" s="756"/>
      <c r="Q14" s="756"/>
      <c r="R14" s="756"/>
      <c r="S14" s="756"/>
      <c r="T14" s="756"/>
      <c r="U14" s="756"/>
      <c r="V14" s="756"/>
      <c r="W14" s="756"/>
      <c r="X14" s="756"/>
      <c r="Y14" s="756"/>
      <c r="Z14" s="756"/>
      <c r="AA14" s="756"/>
      <c r="AB14" s="756"/>
      <c r="AC14" s="756"/>
      <c r="AD14" s="756"/>
      <c r="AE14" s="756"/>
      <c r="AF14" s="756"/>
      <c r="AG14" s="756"/>
    </row>
    <row r="15" spans="1:33" ht="18.75" customHeight="1" thickBot="1">
      <c r="A15" s="757"/>
      <c r="B15" s="757"/>
      <c r="C15" s="757"/>
      <c r="D15" s="757"/>
      <c r="E15" s="757"/>
      <c r="F15" s="757"/>
      <c r="G15" s="757"/>
      <c r="H15" s="757"/>
      <c r="I15" s="757"/>
      <c r="J15" s="757"/>
      <c r="K15" s="757"/>
      <c r="L15" s="757"/>
      <c r="M15" s="757"/>
      <c r="N15" s="757"/>
      <c r="O15" s="757"/>
      <c r="P15" s="757"/>
      <c r="Q15" s="757"/>
      <c r="R15" s="757"/>
      <c r="S15" s="757"/>
      <c r="T15" s="757"/>
      <c r="U15" s="757"/>
      <c r="V15" s="757"/>
      <c r="W15" s="757"/>
      <c r="X15" s="757"/>
      <c r="Y15" s="757"/>
      <c r="Z15" s="757"/>
      <c r="AA15" s="757"/>
      <c r="AB15" s="757"/>
      <c r="AC15" s="757"/>
      <c r="AD15" s="757"/>
      <c r="AE15" s="757"/>
      <c r="AF15" s="757"/>
      <c r="AG15" s="757"/>
    </row>
    <row r="16" spans="1:33" ht="30" customHeight="1" thickBot="1">
      <c r="A16" s="516" t="s">
        <v>602</v>
      </c>
      <c r="B16" s="517">
        <v>246005</v>
      </c>
      <c r="C16" s="517">
        <v>96530</v>
      </c>
      <c r="D16" s="517">
        <v>96530</v>
      </c>
      <c r="E16" s="518">
        <f>D16/C16*100</f>
        <v>100</v>
      </c>
      <c r="F16" s="517">
        <v>2384767</v>
      </c>
      <c r="G16" s="517">
        <v>946651</v>
      </c>
      <c r="H16" s="517">
        <v>946651</v>
      </c>
      <c r="I16" s="518">
        <f>H16/G16*100</f>
        <v>100</v>
      </c>
      <c r="J16" s="517">
        <v>1326623</v>
      </c>
      <c r="K16" s="517">
        <v>67395</v>
      </c>
      <c r="L16" s="517">
        <v>67395</v>
      </c>
      <c r="M16" s="518">
        <f>L16/K16*100</f>
        <v>100</v>
      </c>
      <c r="N16" s="517"/>
      <c r="O16" s="517">
        <v>14041</v>
      </c>
      <c r="P16" s="517">
        <v>14041</v>
      </c>
      <c r="Q16" s="518">
        <f>P16/O16*100</f>
        <v>100</v>
      </c>
      <c r="R16" s="517"/>
      <c r="S16" s="517"/>
      <c r="T16" s="517"/>
      <c r="U16" s="517"/>
      <c r="V16" s="517"/>
      <c r="W16" s="517">
        <v>5750</v>
      </c>
      <c r="X16" s="517">
        <v>5750</v>
      </c>
      <c r="Y16" s="518">
        <f>X16/W16*100</f>
        <v>100</v>
      </c>
      <c r="Z16" s="518"/>
      <c r="AA16" s="518"/>
      <c r="AB16" s="518"/>
      <c r="AC16" s="518"/>
      <c r="AD16" s="519"/>
      <c r="AE16" s="519">
        <v>17875</v>
      </c>
      <c r="AF16" s="519">
        <v>17875</v>
      </c>
      <c r="AG16" s="520">
        <f>AF16/AE16*100</f>
        <v>100</v>
      </c>
    </row>
    <row r="17" spans="1:33" ht="30" customHeight="1">
      <c r="A17" s="521" t="s">
        <v>588</v>
      </c>
      <c r="B17" s="522">
        <f>B16</f>
        <v>246005</v>
      </c>
      <c r="C17" s="522">
        <f>C16</f>
        <v>96530</v>
      </c>
      <c r="D17" s="522">
        <f>D16</f>
        <v>96530</v>
      </c>
      <c r="E17" s="523">
        <f>D17/C17*100</f>
        <v>100</v>
      </c>
      <c r="F17" s="522">
        <f>F16</f>
        <v>2384767</v>
      </c>
      <c r="G17" s="522">
        <f>G16</f>
        <v>946651</v>
      </c>
      <c r="H17" s="522">
        <f>H16</f>
        <v>946651</v>
      </c>
      <c r="I17" s="524">
        <f>H17/G17*100</f>
        <v>100</v>
      </c>
      <c r="J17" s="522">
        <f>J16</f>
        <v>1326623</v>
      </c>
      <c r="K17" s="522">
        <f>K16</f>
        <v>67395</v>
      </c>
      <c r="L17" s="522">
        <f>L16</f>
        <v>67395</v>
      </c>
      <c r="M17" s="524">
        <f>L17/K17*100</f>
        <v>100</v>
      </c>
      <c r="N17" s="522"/>
      <c r="O17" s="522">
        <v>14041</v>
      </c>
      <c r="P17" s="522">
        <f>P16</f>
        <v>14041</v>
      </c>
      <c r="Q17" s="524">
        <f>P17/O17*100</f>
        <v>100</v>
      </c>
      <c r="R17" s="522"/>
      <c r="S17" s="522"/>
      <c r="T17" s="522"/>
      <c r="U17" s="522"/>
      <c r="V17" s="522"/>
      <c r="W17" s="522">
        <f>W16</f>
        <v>5750</v>
      </c>
      <c r="X17" s="522">
        <f>X16</f>
        <v>5750</v>
      </c>
      <c r="Y17" s="523">
        <f>X17/W17*100</f>
        <v>100</v>
      </c>
      <c r="Z17" s="523"/>
      <c r="AA17" s="523"/>
      <c r="AB17" s="523"/>
      <c r="AC17" s="523"/>
      <c r="AD17" s="522"/>
      <c r="AE17" s="522">
        <f>AE16</f>
        <v>17875</v>
      </c>
      <c r="AF17" s="522">
        <f>AF16</f>
        <v>17875</v>
      </c>
      <c r="AG17" s="525">
        <f>AF17/AE17*100</f>
        <v>100</v>
      </c>
    </row>
    <row r="18" spans="1:33" s="160" customFormat="1" ht="15.75" thickBot="1">
      <c r="A18" s="526" t="s">
        <v>720</v>
      </c>
      <c r="B18" s="527"/>
      <c r="C18" s="527"/>
      <c r="D18" s="527"/>
      <c r="E18" s="527"/>
      <c r="F18" s="528">
        <v>38573</v>
      </c>
      <c r="G18" s="528">
        <v>52547</v>
      </c>
      <c r="H18" s="529">
        <v>52547</v>
      </c>
      <c r="I18" s="518">
        <f>H18/G18*100</f>
        <v>100</v>
      </c>
      <c r="J18" s="528">
        <v>1326623</v>
      </c>
      <c r="K18" s="528">
        <v>67395</v>
      </c>
      <c r="L18" s="528">
        <v>67395</v>
      </c>
      <c r="M18" s="518">
        <f>L18/K18*100</f>
        <v>100</v>
      </c>
      <c r="N18" s="528"/>
      <c r="O18" s="528"/>
      <c r="P18" s="528"/>
      <c r="Q18" s="528"/>
      <c r="R18" s="528"/>
      <c r="S18" s="528"/>
      <c r="T18" s="528"/>
      <c r="U18" s="528"/>
      <c r="V18" s="528"/>
      <c r="W18" s="528"/>
      <c r="X18" s="528"/>
      <c r="Y18" s="528"/>
      <c r="Z18" s="528"/>
      <c r="AA18" s="528"/>
      <c r="AB18" s="528"/>
      <c r="AC18" s="528"/>
      <c r="AD18" s="528"/>
      <c r="AE18" s="528"/>
      <c r="AF18" s="528"/>
      <c r="AG18" s="528"/>
    </row>
    <row r="19" spans="1:33" ht="14.25">
      <c r="A19" s="530"/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0"/>
      <c r="AE19" s="530"/>
      <c r="AF19" s="530"/>
      <c r="AG19" s="530"/>
    </row>
    <row r="20" spans="1:33" ht="14.25">
      <c r="A20" s="530"/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</row>
    <row r="21" spans="1:33" ht="14.25">
      <c r="A21" s="530"/>
      <c r="B21" s="530"/>
      <c r="C21" s="530"/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0"/>
      <c r="AE21" s="530"/>
      <c r="AF21" s="530"/>
      <c r="AG21" s="530"/>
    </row>
    <row r="22" spans="1:33" ht="14.25">
      <c r="A22" s="530"/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0"/>
      <c r="AE22" s="530"/>
      <c r="AF22" s="530"/>
      <c r="AG22" s="530"/>
    </row>
    <row r="23" spans="1:33" ht="14.25">
      <c r="A23" s="530"/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</row>
    <row r="24" spans="1:33" ht="14.25">
      <c r="A24" s="530"/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0"/>
      <c r="AE24" s="530"/>
      <c r="AF24" s="530"/>
      <c r="AG24" s="530"/>
    </row>
    <row r="25" spans="1:33" ht="14.25">
      <c r="A25" s="530"/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530"/>
      <c r="X25" s="530"/>
      <c r="Y25" s="530"/>
      <c r="Z25" s="530"/>
      <c r="AA25" s="530"/>
      <c r="AB25" s="530"/>
      <c r="AC25" s="530"/>
      <c r="AD25" s="530"/>
      <c r="AE25" s="530"/>
      <c r="AF25" s="530"/>
      <c r="AG25" s="530"/>
    </row>
    <row r="26" spans="1:33" ht="14.25">
      <c r="A26" s="530"/>
      <c r="B26" s="530"/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30"/>
      <c r="X26" s="530"/>
      <c r="Y26" s="530"/>
      <c r="Z26" s="530"/>
      <c r="AA26" s="530"/>
      <c r="AB26" s="530"/>
      <c r="AC26" s="530"/>
      <c r="AD26" s="530"/>
      <c r="AE26" s="530"/>
      <c r="AF26" s="530"/>
      <c r="AG26" s="530"/>
    </row>
    <row r="27" spans="1:33" ht="15" thickBot="1">
      <c r="A27" s="530"/>
      <c r="B27" s="530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  <c r="S27" s="530"/>
      <c r="T27" s="530"/>
      <c r="U27" s="530"/>
      <c r="V27" s="530"/>
      <c r="W27" s="530"/>
      <c r="X27" s="530"/>
      <c r="Y27" s="530"/>
      <c r="Z27" s="530"/>
      <c r="AA27" s="530"/>
      <c r="AB27" s="530"/>
      <c r="AC27" s="530"/>
      <c r="AD27" s="530"/>
      <c r="AE27" s="530"/>
      <c r="AF27" s="741" t="s">
        <v>587</v>
      </c>
      <c r="AG27" s="741"/>
    </row>
    <row r="28" spans="1:33" ht="42.75" customHeight="1" thickBot="1">
      <c r="A28" s="745" t="s">
        <v>716</v>
      </c>
      <c r="B28" s="742" t="s">
        <v>580</v>
      </c>
      <c r="C28" s="743"/>
      <c r="D28" s="743"/>
      <c r="E28" s="744"/>
      <c r="F28" s="742" t="s">
        <v>721</v>
      </c>
      <c r="G28" s="743"/>
      <c r="H28" s="743"/>
      <c r="I28" s="743"/>
      <c r="J28" s="743"/>
      <c r="K28" s="743"/>
      <c r="L28" s="743"/>
      <c r="M28" s="744"/>
      <c r="N28" s="742" t="s">
        <v>722</v>
      </c>
      <c r="O28" s="743"/>
      <c r="P28" s="743"/>
      <c r="Q28" s="743"/>
      <c r="R28" s="743"/>
      <c r="S28" s="743"/>
      <c r="T28" s="743"/>
      <c r="U28" s="744"/>
      <c r="V28" s="742" t="s">
        <v>723</v>
      </c>
      <c r="W28" s="748"/>
      <c r="X28" s="748"/>
      <c r="Y28" s="748"/>
      <c r="Z28" s="748"/>
      <c r="AA28" s="748"/>
      <c r="AB28" s="748"/>
      <c r="AC28" s="749"/>
      <c r="AD28" s="750" t="s">
        <v>723</v>
      </c>
      <c r="AE28" s="751"/>
      <c r="AF28" s="751"/>
      <c r="AG28" s="752"/>
    </row>
    <row r="29" spans="1:33" ht="47.25" customHeight="1" thickBot="1">
      <c r="A29" s="756"/>
      <c r="B29" s="742" t="s">
        <v>570</v>
      </c>
      <c r="C29" s="758"/>
      <c r="D29" s="758"/>
      <c r="E29" s="759"/>
      <c r="F29" s="742" t="s">
        <v>592</v>
      </c>
      <c r="G29" s="758"/>
      <c r="H29" s="758"/>
      <c r="I29" s="759"/>
      <c r="J29" s="742" t="s">
        <v>570</v>
      </c>
      <c r="K29" s="743"/>
      <c r="L29" s="743"/>
      <c r="M29" s="744"/>
      <c r="N29" s="742" t="s">
        <v>592</v>
      </c>
      <c r="O29" s="743"/>
      <c r="P29" s="743"/>
      <c r="Q29" s="744"/>
      <c r="R29" s="742" t="s">
        <v>570</v>
      </c>
      <c r="S29" s="743"/>
      <c r="T29" s="743"/>
      <c r="U29" s="744"/>
      <c r="V29" s="742" t="s">
        <v>592</v>
      </c>
      <c r="W29" s="743"/>
      <c r="X29" s="743"/>
      <c r="Y29" s="744"/>
      <c r="Z29" s="742" t="s">
        <v>570</v>
      </c>
      <c r="AA29" s="743"/>
      <c r="AB29" s="743"/>
      <c r="AC29" s="744"/>
      <c r="AD29" s="753"/>
      <c r="AE29" s="754"/>
      <c r="AF29" s="754"/>
      <c r="AG29" s="755"/>
    </row>
    <row r="30" spans="1:33" ht="12.75" customHeight="1">
      <c r="A30" s="756"/>
      <c r="B30" s="745" t="s">
        <v>635</v>
      </c>
      <c r="C30" s="745" t="s">
        <v>706</v>
      </c>
      <c r="D30" s="745" t="s">
        <v>72</v>
      </c>
      <c r="E30" s="745" t="s">
        <v>707</v>
      </c>
      <c r="F30" s="745" t="s">
        <v>635</v>
      </c>
      <c r="G30" s="745" t="s">
        <v>706</v>
      </c>
      <c r="H30" s="745" t="s">
        <v>72</v>
      </c>
      <c r="I30" s="745" t="s">
        <v>707</v>
      </c>
      <c r="J30" s="745" t="s">
        <v>635</v>
      </c>
      <c r="K30" s="745" t="s">
        <v>706</v>
      </c>
      <c r="L30" s="745" t="s">
        <v>72</v>
      </c>
      <c r="M30" s="745" t="s">
        <v>707</v>
      </c>
      <c r="N30" s="745" t="s">
        <v>635</v>
      </c>
      <c r="O30" s="745" t="s">
        <v>706</v>
      </c>
      <c r="P30" s="745" t="s">
        <v>72</v>
      </c>
      <c r="Q30" s="745" t="s">
        <v>707</v>
      </c>
      <c r="R30" s="745" t="s">
        <v>635</v>
      </c>
      <c r="S30" s="745" t="s">
        <v>706</v>
      </c>
      <c r="T30" s="745" t="s">
        <v>72</v>
      </c>
      <c r="U30" s="745" t="s">
        <v>707</v>
      </c>
      <c r="V30" s="745" t="s">
        <v>635</v>
      </c>
      <c r="W30" s="745" t="s">
        <v>706</v>
      </c>
      <c r="X30" s="745" t="s">
        <v>72</v>
      </c>
      <c r="Y30" s="745" t="s">
        <v>707</v>
      </c>
      <c r="Z30" s="745" t="s">
        <v>635</v>
      </c>
      <c r="AA30" s="745" t="s">
        <v>706</v>
      </c>
      <c r="AB30" s="745" t="s">
        <v>72</v>
      </c>
      <c r="AC30" s="745" t="s">
        <v>707</v>
      </c>
      <c r="AD30" s="745" t="s">
        <v>635</v>
      </c>
      <c r="AE30" s="745" t="s">
        <v>706</v>
      </c>
      <c r="AF30" s="745" t="s">
        <v>72</v>
      </c>
      <c r="AG30" s="745" t="s">
        <v>707</v>
      </c>
    </row>
    <row r="31" spans="1:33" ht="12.75" customHeight="1">
      <c r="A31" s="756"/>
      <c r="B31" s="756"/>
      <c r="C31" s="756"/>
      <c r="D31" s="756"/>
      <c r="E31" s="756"/>
      <c r="F31" s="756"/>
      <c r="G31" s="756"/>
      <c r="H31" s="756"/>
      <c r="I31" s="756"/>
      <c r="J31" s="746"/>
      <c r="K31" s="746"/>
      <c r="L31" s="746"/>
      <c r="M31" s="756"/>
      <c r="N31" s="746"/>
      <c r="O31" s="746"/>
      <c r="P31" s="746"/>
      <c r="Q31" s="756"/>
      <c r="R31" s="746"/>
      <c r="S31" s="746"/>
      <c r="T31" s="746"/>
      <c r="U31" s="746"/>
      <c r="V31" s="746"/>
      <c r="W31" s="746"/>
      <c r="X31" s="746"/>
      <c r="Y31" s="746"/>
      <c r="Z31" s="746"/>
      <c r="AA31" s="746"/>
      <c r="AB31" s="746"/>
      <c r="AC31" s="746"/>
      <c r="AD31" s="746"/>
      <c r="AE31" s="746"/>
      <c r="AF31" s="746"/>
      <c r="AG31" s="756"/>
    </row>
    <row r="32" spans="1:33" ht="18.75" customHeight="1" thickBot="1">
      <c r="A32" s="757"/>
      <c r="B32" s="757"/>
      <c r="C32" s="757"/>
      <c r="D32" s="757"/>
      <c r="E32" s="757"/>
      <c r="F32" s="757"/>
      <c r="G32" s="757"/>
      <c r="H32" s="757"/>
      <c r="I32" s="757"/>
      <c r="J32" s="747"/>
      <c r="K32" s="747"/>
      <c r="L32" s="747"/>
      <c r="M32" s="757"/>
      <c r="N32" s="747"/>
      <c r="O32" s="747"/>
      <c r="P32" s="747"/>
      <c r="Q32" s="757"/>
      <c r="R32" s="747"/>
      <c r="S32" s="747"/>
      <c r="T32" s="747"/>
      <c r="U32" s="747"/>
      <c r="V32" s="747"/>
      <c r="W32" s="747"/>
      <c r="X32" s="747"/>
      <c r="Y32" s="747"/>
      <c r="Z32" s="747"/>
      <c r="AA32" s="747"/>
      <c r="AB32" s="747"/>
      <c r="AC32" s="747"/>
      <c r="AD32" s="747"/>
      <c r="AE32" s="747"/>
      <c r="AF32" s="747"/>
      <c r="AG32" s="757"/>
    </row>
    <row r="33" spans="1:33" ht="30" customHeight="1" thickBot="1">
      <c r="A33" s="516" t="s">
        <v>602</v>
      </c>
      <c r="B33" s="517">
        <v>119412</v>
      </c>
      <c r="C33" s="517">
        <v>55000</v>
      </c>
      <c r="D33" s="517">
        <v>55000</v>
      </c>
      <c r="E33" s="518">
        <f>D33/C33*100</f>
        <v>100</v>
      </c>
      <c r="F33" s="517">
        <f>B16+F16+N16+V16+AD16</f>
        <v>2630772</v>
      </c>
      <c r="G33" s="517">
        <f>C16+G16+O16+W16+AE16</f>
        <v>1080847</v>
      </c>
      <c r="H33" s="517">
        <f>D16+H16+P16+X16+AF16</f>
        <v>1080847</v>
      </c>
      <c r="I33" s="518">
        <f>H33/G33*100</f>
        <v>100</v>
      </c>
      <c r="J33" s="517">
        <f aca="true" t="shared" si="0" ref="J33:L34">J16+R16+Z16+B33</f>
        <v>1446035</v>
      </c>
      <c r="K33" s="517">
        <f t="shared" si="0"/>
        <v>122395</v>
      </c>
      <c r="L33" s="517">
        <f t="shared" si="0"/>
        <v>122395</v>
      </c>
      <c r="M33" s="518">
        <f>L33/K33*100</f>
        <v>100</v>
      </c>
      <c r="N33" s="517">
        <v>178016</v>
      </c>
      <c r="O33" s="517">
        <v>54783</v>
      </c>
      <c r="P33" s="517">
        <v>54783</v>
      </c>
      <c r="Q33" s="518">
        <f>P33/O33*100</f>
        <v>100</v>
      </c>
      <c r="R33" s="517"/>
      <c r="S33" s="517">
        <v>26543</v>
      </c>
      <c r="T33" s="517">
        <v>26543</v>
      </c>
      <c r="U33" s="518">
        <f>T33/S33*100</f>
        <v>100</v>
      </c>
      <c r="V33" s="517">
        <f aca="true" t="shared" si="1" ref="V33:X35">F33+N33</f>
        <v>2808788</v>
      </c>
      <c r="W33" s="517">
        <f t="shared" si="1"/>
        <v>1135630</v>
      </c>
      <c r="X33" s="517">
        <f t="shared" si="1"/>
        <v>1135630</v>
      </c>
      <c r="Y33" s="531">
        <f>X33/W33*100</f>
        <v>100</v>
      </c>
      <c r="Z33" s="532">
        <f aca="true" t="shared" si="2" ref="Z33:AB35">J33+R33</f>
        <v>1446035</v>
      </c>
      <c r="AA33" s="532">
        <f t="shared" si="2"/>
        <v>148938</v>
      </c>
      <c r="AB33" s="532">
        <f t="shared" si="2"/>
        <v>148938</v>
      </c>
      <c r="AC33" s="533">
        <f>AB33/AA33*100</f>
        <v>100</v>
      </c>
      <c r="AD33" s="532">
        <f aca="true" t="shared" si="3" ref="AD33:AF35">V33+Z33</f>
        <v>4254823</v>
      </c>
      <c r="AE33" s="532">
        <f t="shared" si="3"/>
        <v>1284568</v>
      </c>
      <c r="AF33" s="532">
        <f t="shared" si="3"/>
        <v>1284568</v>
      </c>
      <c r="AG33" s="534">
        <f>AF33/AE33*100</f>
        <v>100</v>
      </c>
    </row>
    <row r="34" spans="1:33" ht="30" customHeight="1">
      <c r="A34" s="521" t="s">
        <v>588</v>
      </c>
      <c r="B34" s="522">
        <f>B33</f>
        <v>119412</v>
      </c>
      <c r="C34" s="522">
        <f>C33</f>
        <v>55000</v>
      </c>
      <c r="D34" s="522">
        <f>D33</f>
        <v>55000</v>
      </c>
      <c r="E34" s="524">
        <f>D34/C34*100</f>
        <v>100</v>
      </c>
      <c r="F34" s="535">
        <f aca="true" t="shared" si="4" ref="F34:H35">B17+F17+R17+N17+V17+AD17</f>
        <v>2630772</v>
      </c>
      <c r="G34" s="535">
        <f t="shared" si="4"/>
        <v>1080847</v>
      </c>
      <c r="H34" s="535">
        <f t="shared" si="4"/>
        <v>1080847</v>
      </c>
      <c r="I34" s="524">
        <f>H34/G34*100</f>
        <v>100</v>
      </c>
      <c r="J34" s="536">
        <f t="shared" si="0"/>
        <v>1446035</v>
      </c>
      <c r="K34" s="536">
        <f t="shared" si="0"/>
        <v>122395</v>
      </c>
      <c r="L34" s="536">
        <f t="shared" si="0"/>
        <v>122395</v>
      </c>
      <c r="M34" s="524">
        <f>L34/K34*100</f>
        <v>100</v>
      </c>
      <c r="N34" s="537">
        <f>N33</f>
        <v>178016</v>
      </c>
      <c r="O34" s="537">
        <f>O33</f>
        <v>54783</v>
      </c>
      <c r="P34" s="537">
        <f>P33</f>
        <v>54783</v>
      </c>
      <c r="Q34" s="524">
        <f>P34/O34*100</f>
        <v>100</v>
      </c>
      <c r="R34" s="537"/>
      <c r="S34" s="537">
        <f>S33</f>
        <v>26543</v>
      </c>
      <c r="T34" s="537">
        <f>T33</f>
        <v>26543</v>
      </c>
      <c r="U34" s="524">
        <f>T34/S34*100</f>
        <v>100</v>
      </c>
      <c r="V34" s="537">
        <f t="shared" si="1"/>
        <v>2808788</v>
      </c>
      <c r="W34" s="537">
        <f t="shared" si="1"/>
        <v>1135630</v>
      </c>
      <c r="X34" s="537">
        <f t="shared" si="1"/>
        <v>1135630</v>
      </c>
      <c r="Y34" s="524">
        <f>X34/W34*100</f>
        <v>100</v>
      </c>
      <c r="Z34" s="538">
        <f t="shared" si="2"/>
        <v>1446035</v>
      </c>
      <c r="AA34" s="538">
        <f t="shared" si="2"/>
        <v>148938</v>
      </c>
      <c r="AB34" s="538">
        <f t="shared" si="2"/>
        <v>148938</v>
      </c>
      <c r="AC34" s="539">
        <f>AB34/AA34*100</f>
        <v>100</v>
      </c>
      <c r="AD34" s="538">
        <f t="shared" si="3"/>
        <v>4254823</v>
      </c>
      <c r="AE34" s="538">
        <f t="shared" si="3"/>
        <v>1284568</v>
      </c>
      <c r="AF34" s="538">
        <f t="shared" si="3"/>
        <v>1284568</v>
      </c>
      <c r="AG34" s="540">
        <f>AF34/AE34*100</f>
        <v>100</v>
      </c>
    </row>
    <row r="35" spans="1:33" ht="15.75" thickBot="1">
      <c r="A35" s="526" t="s">
        <v>720</v>
      </c>
      <c r="B35" s="528">
        <v>119412</v>
      </c>
      <c r="C35" s="528">
        <v>55000</v>
      </c>
      <c r="D35" s="541">
        <v>55000</v>
      </c>
      <c r="E35" s="518">
        <f>D35/C35*100</f>
        <v>100</v>
      </c>
      <c r="F35" s="517">
        <f t="shared" si="4"/>
        <v>38573</v>
      </c>
      <c r="G35" s="517">
        <f t="shared" si="4"/>
        <v>52547</v>
      </c>
      <c r="H35" s="542">
        <f t="shared" si="4"/>
        <v>52547</v>
      </c>
      <c r="I35" s="543">
        <f>H35/G35*100</f>
        <v>100</v>
      </c>
      <c r="J35" s="542">
        <f>J18+N18+R18+Z18+B35</f>
        <v>1446035</v>
      </c>
      <c r="K35" s="517">
        <f>K18+O18+S18+AA18+C35</f>
        <v>122395</v>
      </c>
      <c r="L35" s="542">
        <f>L18+T18+AB18+D35</f>
        <v>122395</v>
      </c>
      <c r="M35" s="518">
        <f>L35/K35*100</f>
        <v>100</v>
      </c>
      <c r="N35" s="528">
        <v>31543</v>
      </c>
      <c r="O35" s="528">
        <v>5000</v>
      </c>
      <c r="P35" s="541">
        <v>5000</v>
      </c>
      <c r="Q35" s="518">
        <f>P35/O35*100</f>
        <v>100</v>
      </c>
      <c r="R35" s="541"/>
      <c r="S35" s="541">
        <v>26543</v>
      </c>
      <c r="T35" s="541">
        <v>26543</v>
      </c>
      <c r="U35" s="518">
        <f>T35/S35*100</f>
        <v>100</v>
      </c>
      <c r="V35" s="517">
        <f t="shared" si="1"/>
        <v>70116</v>
      </c>
      <c r="W35" s="517">
        <f t="shared" si="1"/>
        <v>57547</v>
      </c>
      <c r="X35" s="529">
        <f t="shared" si="1"/>
        <v>57547</v>
      </c>
      <c r="Y35" s="543">
        <f>X35/W35*100</f>
        <v>100</v>
      </c>
      <c r="Z35" s="544">
        <f t="shared" si="2"/>
        <v>1446035</v>
      </c>
      <c r="AA35" s="544">
        <f t="shared" si="2"/>
        <v>148938</v>
      </c>
      <c r="AB35" s="527">
        <f t="shared" si="2"/>
        <v>148938</v>
      </c>
      <c r="AC35" s="545">
        <f>AB35/AA35*100</f>
        <v>100</v>
      </c>
      <c r="AD35" s="544">
        <f t="shared" si="3"/>
        <v>1516151</v>
      </c>
      <c r="AE35" s="544">
        <f t="shared" si="3"/>
        <v>206485</v>
      </c>
      <c r="AF35" s="527">
        <f t="shared" si="3"/>
        <v>206485</v>
      </c>
      <c r="AG35" s="546">
        <f>AF35/AE35*100</f>
        <v>100</v>
      </c>
    </row>
    <row r="36" spans="1:33" ht="14.25">
      <c r="A36" s="530"/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0"/>
      <c r="AE36" s="530"/>
      <c r="AF36" s="530"/>
      <c r="AG36" s="530"/>
    </row>
    <row r="37" ht="12.75">
      <c r="K37" s="294"/>
    </row>
  </sheetData>
  <sheetProtection/>
  <mergeCells count="93">
    <mergeCell ref="K13:K15"/>
    <mergeCell ref="L30:L32"/>
    <mergeCell ref="B11:E13"/>
    <mergeCell ref="D14:D15"/>
    <mergeCell ref="E14:E15"/>
    <mergeCell ref="E30:E32"/>
    <mergeCell ref="I13:I15"/>
    <mergeCell ref="J12:M12"/>
    <mergeCell ref="H30:H32"/>
    <mergeCell ref="I30:I32"/>
    <mergeCell ref="N13:N15"/>
    <mergeCell ref="M30:M32"/>
    <mergeCell ref="F29:I29"/>
    <mergeCell ref="J29:M29"/>
    <mergeCell ref="N29:Q29"/>
    <mergeCell ref="F30:F32"/>
    <mergeCell ref="G13:G15"/>
    <mergeCell ref="J13:J15"/>
    <mergeCell ref="K30:K32"/>
    <mergeCell ref="H13:H15"/>
    <mergeCell ref="P13:P15"/>
    <mergeCell ref="F13:F15"/>
    <mergeCell ref="N28:U28"/>
    <mergeCell ref="O30:O32"/>
    <mergeCell ref="P30:P32"/>
    <mergeCell ref="Q30:Q32"/>
    <mergeCell ref="L13:L15"/>
    <mergeCell ref="G30:G32"/>
    <mergeCell ref="F11:M11"/>
    <mergeCell ref="F12:I12"/>
    <mergeCell ref="A28:A32"/>
    <mergeCell ref="B30:B32"/>
    <mergeCell ref="C30:C32"/>
    <mergeCell ref="D30:D32"/>
    <mergeCell ref="B29:E29"/>
    <mergeCell ref="F28:M28"/>
    <mergeCell ref="M13:M15"/>
    <mergeCell ref="J30:J32"/>
    <mergeCell ref="S13:S15"/>
    <mergeCell ref="N11:U11"/>
    <mergeCell ref="N12:Q12"/>
    <mergeCell ref="AD12:AG12"/>
    <mergeCell ref="AF13:AF15"/>
    <mergeCell ref="AG13:AG15"/>
    <mergeCell ref="AD13:AD15"/>
    <mergeCell ref="AE13:AE15"/>
    <mergeCell ref="Q13:Q15"/>
    <mergeCell ref="T13:T15"/>
    <mergeCell ref="V11:AC11"/>
    <mergeCell ref="Z12:AC12"/>
    <mergeCell ref="Z13:Z15"/>
    <mergeCell ref="AA13:AA15"/>
    <mergeCell ref="R13:R15"/>
    <mergeCell ref="A7:AG7"/>
    <mergeCell ref="A11:A15"/>
    <mergeCell ref="B14:B15"/>
    <mergeCell ref="C14:C15"/>
    <mergeCell ref="O13:O15"/>
    <mergeCell ref="U13:U15"/>
    <mergeCell ref="R12:U12"/>
    <mergeCell ref="AB13:AB15"/>
    <mergeCell ref="AC13:AC15"/>
    <mergeCell ref="A10:AG10"/>
    <mergeCell ref="V12:Y12"/>
    <mergeCell ref="V13:V15"/>
    <mergeCell ref="W13:W15"/>
    <mergeCell ref="X13:X15"/>
    <mergeCell ref="Y13:Y15"/>
    <mergeCell ref="R30:R32"/>
    <mergeCell ref="R29:U29"/>
    <mergeCell ref="N30:N32"/>
    <mergeCell ref="S30:S32"/>
    <mergeCell ref="T30:T32"/>
    <mergeCell ref="U30:U32"/>
    <mergeCell ref="V28:AC28"/>
    <mergeCell ref="AD28:AG29"/>
    <mergeCell ref="AE30:AE32"/>
    <mergeCell ref="AF30:AF32"/>
    <mergeCell ref="AG30:AG32"/>
    <mergeCell ref="AA30:AA32"/>
    <mergeCell ref="AB30:AB32"/>
    <mergeCell ref="V29:Y29"/>
    <mergeCell ref="Z29:AC29"/>
    <mergeCell ref="AF27:AG27"/>
    <mergeCell ref="AD11:AG11"/>
    <mergeCell ref="B28:E28"/>
    <mergeCell ref="AC30:AC32"/>
    <mergeCell ref="AD30:AD32"/>
    <mergeCell ref="W30:W32"/>
    <mergeCell ref="X30:X32"/>
    <mergeCell ref="Y30:Y32"/>
    <mergeCell ref="Z30:Z32"/>
    <mergeCell ref="V30:V32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1">
      <selection activeCell="A1" sqref="A1:I1"/>
    </sheetView>
  </sheetViews>
  <sheetFormatPr defaultColWidth="10.421875" defaultRowHeight="12.75"/>
  <cols>
    <col min="1" max="1" width="18.00390625" style="157" customWidth="1"/>
    <col min="2" max="4" width="11.8515625" style="295" customWidth="1"/>
    <col min="5" max="5" width="7.7109375" style="295" customWidth="1"/>
    <col min="6" max="8" width="11.8515625" style="157" customWidth="1"/>
    <col min="9" max="9" width="7.7109375" style="157" customWidth="1"/>
    <col min="10" max="10" width="10.57421875" style="157" customWidth="1"/>
    <col min="11" max="11" width="11.421875" style="157" customWidth="1"/>
    <col min="12" max="12" width="9.28125" style="157" customWidth="1"/>
    <col min="13" max="13" width="7.7109375" style="157" customWidth="1"/>
    <col min="14" max="14" width="10.57421875" style="157" customWidth="1"/>
    <col min="15" max="15" width="11.00390625" style="157" customWidth="1"/>
    <col min="16" max="16" width="10.421875" style="157" customWidth="1"/>
    <col min="17" max="17" width="7.7109375" style="157" customWidth="1"/>
    <col min="18" max="18" width="11.00390625" style="157" customWidth="1"/>
    <col min="19" max="19" width="11.57421875" style="157" customWidth="1"/>
    <col min="20" max="20" width="10.140625" style="157" customWidth="1"/>
    <col min="21" max="21" width="7.7109375" style="157" customWidth="1"/>
    <col min="22" max="22" width="10.57421875" style="157" customWidth="1"/>
    <col min="23" max="23" width="11.00390625" style="157" customWidth="1"/>
    <col min="24" max="24" width="9.28125" style="157" customWidth="1"/>
    <col min="25" max="25" width="7.7109375" style="157" customWidth="1"/>
    <col min="26" max="27" width="11.421875" style="157" customWidth="1"/>
    <col min="28" max="28" width="9.421875" style="157" customWidth="1"/>
    <col min="29" max="29" width="7.7109375" style="157" customWidth="1"/>
    <col min="30" max="30" width="11.57421875" style="157" customWidth="1"/>
    <col min="31" max="31" width="12.28125" style="157" customWidth="1"/>
    <col min="32" max="32" width="9.140625" style="157" customWidth="1"/>
    <col min="33" max="33" width="7.7109375" style="157" customWidth="1"/>
    <col min="34" max="34" width="12.140625" style="157" customWidth="1"/>
    <col min="35" max="35" width="11.7109375" style="157" customWidth="1"/>
    <col min="36" max="36" width="9.57421875" style="157" customWidth="1"/>
    <col min="37" max="37" width="7.7109375" style="157" customWidth="1"/>
    <col min="38" max="38" width="10.57421875" style="157" customWidth="1"/>
    <col min="39" max="39" width="11.421875" style="157" customWidth="1"/>
    <col min="40" max="40" width="9.28125" style="157" customWidth="1"/>
    <col min="41" max="41" width="7.7109375" style="157" customWidth="1"/>
    <col min="42" max="16384" width="10.421875" style="157" customWidth="1"/>
  </cols>
  <sheetData>
    <row r="1" ht="12.75">
      <c r="A1" s="248" t="s">
        <v>770</v>
      </c>
    </row>
    <row r="2" ht="15.75">
      <c r="A2" s="251"/>
    </row>
    <row r="3" ht="15.75">
      <c r="A3" s="251"/>
    </row>
    <row r="4" ht="15.75">
      <c r="A4" s="251"/>
    </row>
    <row r="5" spans="1:41" ht="15.75">
      <c r="A5" s="722" t="s">
        <v>464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 s="722"/>
      <c r="AA5" s="722"/>
      <c r="AB5" s="722"/>
      <c r="AC5" s="722"/>
      <c r="AD5" s="722"/>
      <c r="AE5" s="722"/>
      <c r="AF5" s="722"/>
      <c r="AG5" s="722"/>
      <c r="AH5" s="722"/>
      <c r="AI5" s="722"/>
      <c r="AJ5" s="722"/>
      <c r="AK5" s="722"/>
      <c r="AL5" s="722"/>
      <c r="AM5" s="722"/>
      <c r="AN5" s="722"/>
      <c r="AO5" s="722"/>
    </row>
    <row r="6" ht="12.75">
      <c r="A6" s="160"/>
    </row>
    <row r="7" ht="12.75">
      <c r="A7" s="160"/>
    </row>
    <row r="8" spans="1:33" ht="16.5" thickBot="1">
      <c r="A8" s="296" t="s">
        <v>724</v>
      </c>
      <c r="AF8" s="776" t="s">
        <v>587</v>
      </c>
      <c r="AG8" s="776"/>
    </row>
    <row r="9" spans="1:41" ht="16.5" customHeight="1" thickBot="1">
      <c r="A9" s="717" t="s">
        <v>589</v>
      </c>
      <c r="B9" s="780" t="s">
        <v>591</v>
      </c>
      <c r="C9" s="781"/>
      <c r="D9" s="781"/>
      <c r="E9" s="782"/>
      <c r="F9" s="723" t="s">
        <v>599</v>
      </c>
      <c r="G9" s="769"/>
      <c r="H9" s="769"/>
      <c r="I9" s="769"/>
      <c r="J9" s="769"/>
      <c r="K9" s="769"/>
      <c r="L9" s="769"/>
      <c r="M9" s="769"/>
      <c r="N9" s="769"/>
      <c r="O9" s="769"/>
      <c r="P9" s="769"/>
      <c r="Q9" s="769"/>
      <c r="R9" s="769"/>
      <c r="S9" s="769"/>
      <c r="T9" s="769"/>
      <c r="U9" s="769"/>
      <c r="V9" s="769"/>
      <c r="W9" s="769"/>
      <c r="X9" s="769"/>
      <c r="Y9" s="769"/>
      <c r="Z9" s="769"/>
      <c r="AA9" s="769"/>
      <c r="AB9" s="769"/>
      <c r="AC9" s="769"/>
      <c r="AD9" s="769"/>
      <c r="AE9" s="769"/>
      <c r="AF9" s="769"/>
      <c r="AG9" s="769"/>
      <c r="AH9" s="297"/>
      <c r="AI9" s="298"/>
      <c r="AJ9" s="298"/>
      <c r="AK9" s="298"/>
      <c r="AL9" s="298"/>
      <c r="AM9" s="298"/>
      <c r="AN9" s="298"/>
      <c r="AO9" s="298"/>
    </row>
    <row r="10" spans="1:41" ht="15.75" customHeight="1" thickBot="1">
      <c r="A10" s="718"/>
      <c r="B10" s="783"/>
      <c r="C10" s="784"/>
      <c r="D10" s="784"/>
      <c r="E10" s="785"/>
      <c r="F10" s="723" t="s">
        <v>725</v>
      </c>
      <c r="G10" s="769"/>
      <c r="H10" s="769"/>
      <c r="I10" s="769"/>
      <c r="J10" s="769"/>
      <c r="K10" s="769"/>
      <c r="L10" s="769"/>
      <c r="M10" s="769"/>
      <c r="N10" s="769"/>
      <c r="O10" s="769"/>
      <c r="P10" s="769"/>
      <c r="Q10" s="769"/>
      <c r="R10" s="769"/>
      <c r="S10" s="769"/>
      <c r="T10" s="769"/>
      <c r="U10" s="769"/>
      <c r="V10" s="769"/>
      <c r="W10" s="769"/>
      <c r="X10" s="769"/>
      <c r="Y10" s="769"/>
      <c r="Z10" s="769"/>
      <c r="AA10" s="769"/>
      <c r="AB10" s="769"/>
      <c r="AC10" s="769"/>
      <c r="AD10" s="769"/>
      <c r="AE10" s="769"/>
      <c r="AF10" s="769"/>
      <c r="AG10" s="769"/>
      <c r="AH10" s="299"/>
      <c r="AI10" s="300"/>
      <c r="AJ10" s="300"/>
      <c r="AK10" s="300"/>
      <c r="AL10" s="777"/>
      <c r="AM10" s="778"/>
      <c r="AN10" s="778"/>
      <c r="AO10" s="778"/>
    </row>
    <row r="11" spans="1:41" ht="20.25" customHeight="1" thickBot="1">
      <c r="A11" s="718"/>
      <c r="B11" s="783"/>
      <c r="C11" s="784"/>
      <c r="D11" s="784"/>
      <c r="E11" s="785"/>
      <c r="F11" s="770" t="s">
        <v>74</v>
      </c>
      <c r="G11" s="771"/>
      <c r="H11" s="771"/>
      <c r="I11" s="772"/>
      <c r="J11" s="770" t="s">
        <v>726</v>
      </c>
      <c r="K11" s="771"/>
      <c r="L11" s="771"/>
      <c r="M11" s="772"/>
      <c r="N11" s="770" t="s">
        <v>727</v>
      </c>
      <c r="O11" s="771"/>
      <c r="P11" s="771"/>
      <c r="Q11" s="772"/>
      <c r="R11" s="770" t="s">
        <v>728</v>
      </c>
      <c r="S11" s="771"/>
      <c r="T11" s="771"/>
      <c r="U11" s="771"/>
      <c r="V11" s="771"/>
      <c r="W11" s="771"/>
      <c r="X11" s="771"/>
      <c r="Y11" s="771"/>
      <c r="Z11" s="771"/>
      <c r="AA11" s="771"/>
      <c r="AB11" s="771"/>
      <c r="AC11" s="772"/>
      <c r="AD11" s="770" t="s">
        <v>119</v>
      </c>
      <c r="AE11" s="771"/>
      <c r="AF11" s="771"/>
      <c r="AG11" s="771"/>
      <c r="AH11" s="779"/>
      <c r="AI11" s="777"/>
      <c r="AJ11" s="777"/>
      <c r="AK11" s="777"/>
      <c r="AL11" s="777"/>
      <c r="AM11" s="777"/>
      <c r="AN11" s="777"/>
      <c r="AO11" s="777"/>
    </row>
    <row r="12" spans="1:41" ht="23.25" customHeight="1" thickBot="1">
      <c r="A12" s="718"/>
      <c r="B12" s="786"/>
      <c r="C12" s="787"/>
      <c r="D12" s="787"/>
      <c r="E12" s="788"/>
      <c r="F12" s="773"/>
      <c r="G12" s="774"/>
      <c r="H12" s="774"/>
      <c r="I12" s="775"/>
      <c r="J12" s="773"/>
      <c r="K12" s="774"/>
      <c r="L12" s="774"/>
      <c r="M12" s="775"/>
      <c r="N12" s="773"/>
      <c r="O12" s="774"/>
      <c r="P12" s="774"/>
      <c r="Q12" s="775"/>
      <c r="R12" s="723" t="s">
        <v>404</v>
      </c>
      <c r="S12" s="724"/>
      <c r="T12" s="724"/>
      <c r="U12" s="725"/>
      <c r="V12" s="723" t="s">
        <v>729</v>
      </c>
      <c r="W12" s="724"/>
      <c r="X12" s="724"/>
      <c r="Y12" s="725"/>
      <c r="Z12" s="723" t="s">
        <v>730</v>
      </c>
      <c r="AA12" s="724"/>
      <c r="AB12" s="724"/>
      <c r="AC12" s="725"/>
      <c r="AD12" s="773"/>
      <c r="AE12" s="774"/>
      <c r="AF12" s="774"/>
      <c r="AG12" s="774"/>
      <c r="AH12" s="779"/>
      <c r="AI12" s="777"/>
      <c r="AJ12" s="777"/>
      <c r="AK12" s="777"/>
      <c r="AL12" s="777"/>
      <c r="AM12" s="777"/>
      <c r="AN12" s="777"/>
      <c r="AO12" s="777"/>
    </row>
    <row r="13" spans="1:41" ht="43.5" customHeight="1" thickBot="1">
      <c r="A13" s="719"/>
      <c r="B13" s="301" t="s">
        <v>635</v>
      </c>
      <c r="C13" s="301" t="s">
        <v>706</v>
      </c>
      <c r="D13" s="301" t="s">
        <v>72</v>
      </c>
      <c r="E13" s="301" t="s">
        <v>707</v>
      </c>
      <c r="F13" s="301" t="s">
        <v>635</v>
      </c>
      <c r="G13" s="301" t="s">
        <v>706</v>
      </c>
      <c r="H13" s="301" t="s">
        <v>72</v>
      </c>
      <c r="I13" s="301" t="s">
        <v>707</v>
      </c>
      <c r="J13" s="301" t="s">
        <v>635</v>
      </c>
      <c r="K13" s="301" t="s">
        <v>706</v>
      </c>
      <c r="L13" s="301" t="s">
        <v>72</v>
      </c>
      <c r="M13" s="301" t="s">
        <v>707</v>
      </c>
      <c r="N13" s="301" t="s">
        <v>635</v>
      </c>
      <c r="O13" s="301" t="s">
        <v>706</v>
      </c>
      <c r="P13" s="301" t="s">
        <v>72</v>
      </c>
      <c r="Q13" s="301" t="s">
        <v>707</v>
      </c>
      <c r="R13" s="301" t="s">
        <v>635</v>
      </c>
      <c r="S13" s="301" t="s">
        <v>706</v>
      </c>
      <c r="T13" s="301" t="s">
        <v>72</v>
      </c>
      <c r="U13" s="301" t="s">
        <v>707</v>
      </c>
      <c r="V13" s="301" t="s">
        <v>635</v>
      </c>
      <c r="W13" s="301" t="s">
        <v>706</v>
      </c>
      <c r="X13" s="301" t="s">
        <v>72</v>
      </c>
      <c r="Y13" s="301" t="s">
        <v>707</v>
      </c>
      <c r="Z13" s="301" t="s">
        <v>635</v>
      </c>
      <c r="AA13" s="301" t="s">
        <v>706</v>
      </c>
      <c r="AB13" s="301" t="s">
        <v>72</v>
      </c>
      <c r="AC13" s="301" t="s">
        <v>707</v>
      </c>
      <c r="AD13" s="301" t="s">
        <v>635</v>
      </c>
      <c r="AE13" s="301" t="s">
        <v>706</v>
      </c>
      <c r="AF13" s="301" t="s">
        <v>72</v>
      </c>
      <c r="AG13" s="301" t="s">
        <v>707</v>
      </c>
      <c r="AH13" s="302"/>
      <c r="AI13" s="303"/>
      <c r="AJ13" s="303"/>
      <c r="AK13" s="303"/>
      <c r="AL13" s="303"/>
      <c r="AM13" s="303"/>
      <c r="AN13" s="303"/>
      <c r="AO13" s="303"/>
    </row>
    <row r="14" spans="1:41" s="311" customFormat="1" ht="36.75" customHeight="1" thickBot="1">
      <c r="A14" s="304" t="s">
        <v>731</v>
      </c>
      <c r="B14" s="305">
        <f aca="true" t="shared" si="0" ref="B14:D15">F14+J14+N14+R14+V14+Z14+AD14+B33+F33+J33+N33+R33+V33+Z33+AD33+AH33+AL33</f>
        <v>6789155</v>
      </c>
      <c r="C14" s="305">
        <f t="shared" si="0"/>
        <v>4142392</v>
      </c>
      <c r="D14" s="305">
        <f t="shared" si="0"/>
        <v>4023968</v>
      </c>
      <c r="E14" s="306">
        <f>D14/C14*100</f>
        <v>97.14116867742116</v>
      </c>
      <c r="F14" s="305">
        <v>2287143</v>
      </c>
      <c r="G14" s="305">
        <v>1708215</v>
      </c>
      <c r="H14" s="305">
        <v>1691695</v>
      </c>
      <c r="I14" s="306">
        <f>H14/G14*100</f>
        <v>99.0329086209874</v>
      </c>
      <c r="J14" s="305">
        <v>642289</v>
      </c>
      <c r="K14" s="305">
        <v>428471</v>
      </c>
      <c r="L14" s="305">
        <v>423408</v>
      </c>
      <c r="M14" s="306">
        <f>L14/K14*100</f>
        <v>98.8183564348579</v>
      </c>
      <c r="N14" s="305">
        <v>1754029</v>
      </c>
      <c r="O14" s="305">
        <v>1238061</v>
      </c>
      <c r="P14" s="305">
        <v>1106489</v>
      </c>
      <c r="Q14" s="306">
        <f>P14/O14*100</f>
        <v>89.37273688453153</v>
      </c>
      <c r="R14" s="305"/>
      <c r="S14" s="305">
        <v>30903</v>
      </c>
      <c r="T14" s="305">
        <v>42591</v>
      </c>
      <c r="U14" s="306">
        <f>T14/S14*100</f>
        <v>137.8215707212892</v>
      </c>
      <c r="V14" s="305">
        <v>1000</v>
      </c>
      <c r="W14" s="305">
        <v>280</v>
      </c>
      <c r="X14" s="305"/>
      <c r="Y14" s="306"/>
      <c r="Z14" s="305">
        <v>637745</v>
      </c>
      <c r="AA14" s="305">
        <v>553830</v>
      </c>
      <c r="AB14" s="305">
        <v>536830</v>
      </c>
      <c r="AC14" s="306">
        <f>AB14/AA14*100</f>
        <v>96.93046602748136</v>
      </c>
      <c r="AD14" s="305">
        <v>13800</v>
      </c>
      <c r="AE14" s="305">
        <v>16339</v>
      </c>
      <c r="AF14" s="305">
        <v>16454</v>
      </c>
      <c r="AG14" s="307">
        <f>AF14/AE14*100</f>
        <v>100.70383744415203</v>
      </c>
      <c r="AH14" s="308"/>
      <c r="AI14" s="309"/>
      <c r="AJ14" s="309"/>
      <c r="AK14" s="309"/>
      <c r="AL14" s="309"/>
      <c r="AM14" s="309"/>
      <c r="AN14" s="309"/>
      <c r="AO14" s="310"/>
    </row>
    <row r="15" spans="1:41" ht="55.5" customHeight="1" thickBot="1">
      <c r="A15" s="304" t="s">
        <v>732</v>
      </c>
      <c r="B15" s="305">
        <f t="shared" si="0"/>
        <v>1082352</v>
      </c>
      <c r="C15" s="305">
        <f t="shared" si="0"/>
        <v>1345972</v>
      </c>
      <c r="D15" s="305">
        <f t="shared" si="0"/>
        <v>990861</v>
      </c>
      <c r="E15" s="306">
        <f>D15/C15*100</f>
        <v>73.61676171569691</v>
      </c>
      <c r="F15" s="305">
        <v>26098</v>
      </c>
      <c r="G15" s="305">
        <v>22682</v>
      </c>
      <c r="H15" s="305">
        <v>9186</v>
      </c>
      <c r="I15" s="306">
        <f>H15/G15*100</f>
        <v>40.49907415571819</v>
      </c>
      <c r="J15" s="305">
        <v>4639</v>
      </c>
      <c r="K15" s="305">
        <v>4280</v>
      </c>
      <c r="L15" s="305">
        <v>2369</v>
      </c>
      <c r="M15" s="306">
        <f>L15/K15*100</f>
        <v>55.35046728971963</v>
      </c>
      <c r="N15" s="305">
        <v>336724</v>
      </c>
      <c r="O15" s="305">
        <v>408980</v>
      </c>
      <c r="P15" s="305">
        <v>278207</v>
      </c>
      <c r="Q15" s="306">
        <f>P15/O15*100</f>
        <v>68.02459777984254</v>
      </c>
      <c r="R15" s="305">
        <v>62750</v>
      </c>
      <c r="S15" s="305">
        <v>56029</v>
      </c>
      <c r="T15" s="305">
        <v>51381</v>
      </c>
      <c r="U15" s="306">
        <f>T15/S15*100</f>
        <v>91.70429598957682</v>
      </c>
      <c r="V15" s="305">
        <v>8350</v>
      </c>
      <c r="W15" s="305">
        <v>33570</v>
      </c>
      <c r="X15" s="305">
        <v>26457</v>
      </c>
      <c r="Y15" s="306">
        <f>X15/W15*100</f>
        <v>78.81143878462913</v>
      </c>
      <c r="Z15" s="305">
        <v>21932</v>
      </c>
      <c r="AA15" s="305">
        <v>21965</v>
      </c>
      <c r="AB15" s="305">
        <v>26019</v>
      </c>
      <c r="AC15" s="306">
        <f>AB15/AA15*100</f>
        <v>118.45663555656726</v>
      </c>
      <c r="AD15" s="305"/>
      <c r="AE15" s="305"/>
      <c r="AF15" s="305"/>
      <c r="AG15" s="307"/>
      <c r="AH15" s="308"/>
      <c r="AI15" s="309"/>
      <c r="AJ15" s="309"/>
      <c r="AK15" s="309"/>
      <c r="AL15" s="309"/>
      <c r="AM15" s="309"/>
      <c r="AN15" s="309"/>
      <c r="AO15" s="310"/>
    </row>
    <row r="16" spans="1:41" ht="36.75" customHeight="1" thickBot="1">
      <c r="A16" s="312" t="s">
        <v>571</v>
      </c>
      <c r="B16" s="313">
        <f>F16+J16+N16+R16+V16+Z16+AD16+B35+F35+J35+N35+R35+V35+Z35+AD35+AH35+AL35</f>
        <v>104313</v>
      </c>
      <c r="C16" s="313">
        <f>G16+K16+O16+S16+W16+AA16+AE16+C35+G35+K35+O35+S35+W35+AA35+AE35+AI35+AM35</f>
        <v>429159</v>
      </c>
      <c r="D16" s="313"/>
      <c r="E16" s="314"/>
      <c r="F16" s="313"/>
      <c r="G16" s="313"/>
      <c r="H16" s="313"/>
      <c r="I16" s="314"/>
      <c r="J16" s="313"/>
      <c r="K16" s="313"/>
      <c r="L16" s="313"/>
      <c r="M16" s="314"/>
      <c r="N16" s="313"/>
      <c r="O16" s="313"/>
      <c r="P16" s="313"/>
      <c r="Q16" s="314"/>
      <c r="R16" s="313"/>
      <c r="S16" s="313"/>
      <c r="T16" s="313"/>
      <c r="U16" s="314"/>
      <c r="V16" s="313"/>
      <c r="W16" s="313"/>
      <c r="X16" s="313"/>
      <c r="Y16" s="314"/>
      <c r="Z16" s="313"/>
      <c r="AA16" s="313"/>
      <c r="AB16" s="313"/>
      <c r="AC16" s="314"/>
      <c r="AD16" s="313"/>
      <c r="AE16" s="313"/>
      <c r="AF16" s="313"/>
      <c r="AG16" s="315"/>
      <c r="AH16" s="308"/>
      <c r="AI16" s="309"/>
      <c r="AJ16" s="309"/>
      <c r="AK16" s="309"/>
      <c r="AL16" s="309"/>
      <c r="AM16" s="309"/>
      <c r="AN16" s="309"/>
      <c r="AO16" s="310"/>
    </row>
    <row r="17" spans="1:41" ht="30" customHeight="1" thickBot="1">
      <c r="A17" s="316" t="s">
        <v>590</v>
      </c>
      <c r="B17" s="317">
        <f>F17+J17+N17+R17+V17+Z17+AD17+B36+F36+J36+N36+R36+V36+Z36+AD36+AH36+AL36</f>
        <v>7975820</v>
      </c>
      <c r="C17" s="317">
        <f>G17+K17+O17+S17+W17+AA17+AE17+C36+G36+K36+O36+S36+W36+AA36+AE36+AI36+AM36</f>
        <v>5917523</v>
      </c>
      <c r="D17" s="317">
        <f>H17+L17+P17+T17+X17+AB17+AF17+D36+H36+L36+P36+T36+X36+AB36+AF36+AJ36+AN36</f>
        <v>5014829</v>
      </c>
      <c r="E17" s="318">
        <f>D17/C17*100</f>
        <v>84.74540783364931</v>
      </c>
      <c r="F17" s="317">
        <f>F14+F15+F16</f>
        <v>2313241</v>
      </c>
      <c r="G17" s="317">
        <f>G14+G15+G16</f>
        <v>1730897</v>
      </c>
      <c r="H17" s="317">
        <f>H14+H15+H16</f>
        <v>1700881</v>
      </c>
      <c r="I17" s="318">
        <f>H17/G17*100</f>
        <v>98.26587023953476</v>
      </c>
      <c r="J17" s="317">
        <f>J14+J15+J16</f>
        <v>646928</v>
      </c>
      <c r="K17" s="317">
        <f>K14+K15+K16</f>
        <v>432751</v>
      </c>
      <c r="L17" s="317">
        <f>L14+L15+L16</f>
        <v>425777</v>
      </c>
      <c r="M17" s="318">
        <f>L17/K17*100</f>
        <v>98.38844970895504</v>
      </c>
      <c r="N17" s="317">
        <f>N14+N15+N16</f>
        <v>2090753</v>
      </c>
      <c r="O17" s="317">
        <f>O14+O15+O16</f>
        <v>1647041</v>
      </c>
      <c r="P17" s="317">
        <f>P14+P15+P16</f>
        <v>1384696</v>
      </c>
      <c r="Q17" s="318">
        <f>P17/O17*100</f>
        <v>84.07173834773998</v>
      </c>
      <c r="R17" s="317">
        <f>R14+R15+R16</f>
        <v>62750</v>
      </c>
      <c r="S17" s="317">
        <f>S14+S15+S16</f>
        <v>86932</v>
      </c>
      <c r="T17" s="317">
        <f>T14+T15+T16</f>
        <v>93972</v>
      </c>
      <c r="U17" s="318">
        <f>T17/S17*100</f>
        <v>108.09828371600791</v>
      </c>
      <c r="V17" s="317">
        <f>V14+V15+V16</f>
        <v>9350</v>
      </c>
      <c r="W17" s="317">
        <f>W14+W15+W16</f>
        <v>33850</v>
      </c>
      <c r="X17" s="317">
        <f>X14+X15+X16</f>
        <v>26457</v>
      </c>
      <c r="Y17" s="318">
        <f>X17/W17*100</f>
        <v>78.15952732644018</v>
      </c>
      <c r="Z17" s="317">
        <f>Z14+Z15+Z16</f>
        <v>659677</v>
      </c>
      <c r="AA17" s="317">
        <f>AA14+AA15+AA16</f>
        <v>575795</v>
      </c>
      <c r="AB17" s="317">
        <f>AB14+AB15+AB16</f>
        <v>562849</v>
      </c>
      <c r="AC17" s="318">
        <f>AB17/AA17*100</f>
        <v>97.75163035455327</v>
      </c>
      <c r="AD17" s="317">
        <f>AD14+AD15+AD16</f>
        <v>13800</v>
      </c>
      <c r="AE17" s="317">
        <f>AE14+AE15+AE16</f>
        <v>16339</v>
      </c>
      <c r="AF17" s="317">
        <f>AF14+AF15+AF16</f>
        <v>16454</v>
      </c>
      <c r="AG17" s="318">
        <f>AF17/AE17*100</f>
        <v>100.70383744415203</v>
      </c>
      <c r="AH17" s="309"/>
      <c r="AI17" s="309"/>
      <c r="AJ17" s="309"/>
      <c r="AK17" s="309"/>
      <c r="AL17" s="309"/>
      <c r="AM17" s="309"/>
      <c r="AN17" s="309"/>
      <c r="AO17" s="310"/>
    </row>
    <row r="18" spans="1:5" ht="12.75">
      <c r="A18" s="319"/>
      <c r="D18" s="320"/>
      <c r="E18" s="321"/>
    </row>
    <row r="19" spans="1:41" ht="20.25" customHeight="1">
      <c r="A19" s="793"/>
      <c r="B19" s="793"/>
      <c r="C19" s="793"/>
      <c r="D19" s="793"/>
      <c r="E19" s="793"/>
      <c r="F19" s="793"/>
      <c r="G19" s="793"/>
      <c r="H19" s="793"/>
      <c r="I19" s="793"/>
      <c r="J19" s="793"/>
      <c r="K19" s="793"/>
      <c r="L19" s="793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793"/>
      <c r="AI19" s="793"/>
      <c r="AJ19" s="793"/>
      <c r="AK19" s="793"/>
      <c r="AL19" s="793"/>
      <c r="AM19" s="793"/>
      <c r="AN19" s="793"/>
      <c r="AO19" s="793"/>
    </row>
    <row r="20" ht="12.75">
      <c r="A20" s="322"/>
    </row>
    <row r="27" spans="40:41" ht="13.5" thickBot="1">
      <c r="AN27" s="776" t="s">
        <v>587</v>
      </c>
      <c r="AO27" s="776"/>
    </row>
    <row r="28" spans="1:41" ht="16.5" customHeight="1" thickBot="1">
      <c r="A28" s="717" t="s">
        <v>589</v>
      </c>
      <c r="B28" s="789" t="s">
        <v>599</v>
      </c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0"/>
      <c r="Z28" s="790"/>
      <c r="AA28" s="790"/>
      <c r="AB28" s="790"/>
      <c r="AC28" s="790"/>
      <c r="AD28" s="790"/>
      <c r="AE28" s="790"/>
      <c r="AF28" s="790"/>
      <c r="AG28" s="790"/>
      <c r="AH28" s="791"/>
      <c r="AI28" s="791"/>
      <c r="AJ28" s="791"/>
      <c r="AK28" s="791"/>
      <c r="AL28" s="791"/>
      <c r="AM28" s="791"/>
      <c r="AN28" s="791"/>
      <c r="AO28" s="792"/>
    </row>
    <row r="29" spans="1:41" ht="16.5" customHeight="1" thickBot="1">
      <c r="A29" s="718"/>
      <c r="B29" s="794" t="s">
        <v>733</v>
      </c>
      <c r="C29" s="795"/>
      <c r="D29" s="795"/>
      <c r="E29" s="796"/>
      <c r="F29" s="723" t="s">
        <v>734</v>
      </c>
      <c r="G29" s="769"/>
      <c r="H29" s="769"/>
      <c r="I29" s="769"/>
      <c r="J29" s="769"/>
      <c r="K29" s="769"/>
      <c r="L29" s="769"/>
      <c r="M29" s="769"/>
      <c r="N29" s="769"/>
      <c r="O29" s="769"/>
      <c r="P29" s="769"/>
      <c r="Q29" s="769"/>
      <c r="R29" s="769"/>
      <c r="S29" s="769"/>
      <c r="T29" s="769"/>
      <c r="U29" s="769"/>
      <c r="V29" s="769"/>
      <c r="W29" s="769"/>
      <c r="X29" s="769"/>
      <c r="Y29" s="797"/>
      <c r="Z29" s="723" t="s">
        <v>718</v>
      </c>
      <c r="AA29" s="724"/>
      <c r="AB29" s="724"/>
      <c r="AC29" s="724"/>
      <c r="AD29" s="724"/>
      <c r="AE29" s="724"/>
      <c r="AF29" s="724"/>
      <c r="AG29" s="725"/>
      <c r="AH29" s="723" t="s">
        <v>735</v>
      </c>
      <c r="AI29" s="724"/>
      <c r="AJ29" s="724"/>
      <c r="AK29" s="724"/>
      <c r="AL29" s="724"/>
      <c r="AM29" s="724"/>
      <c r="AN29" s="724"/>
      <c r="AO29" s="725"/>
    </row>
    <row r="30" spans="1:41" ht="16.5" customHeight="1" thickBot="1">
      <c r="A30" s="718"/>
      <c r="B30" s="770" t="s">
        <v>736</v>
      </c>
      <c r="C30" s="771"/>
      <c r="D30" s="771"/>
      <c r="E30" s="772"/>
      <c r="F30" s="770" t="s">
        <v>737</v>
      </c>
      <c r="G30" s="771"/>
      <c r="H30" s="771"/>
      <c r="I30" s="772"/>
      <c r="J30" s="770" t="s">
        <v>405</v>
      </c>
      <c r="K30" s="771"/>
      <c r="L30" s="771"/>
      <c r="M30" s="772"/>
      <c r="N30" s="770" t="s">
        <v>738</v>
      </c>
      <c r="O30" s="771"/>
      <c r="P30" s="771"/>
      <c r="Q30" s="771"/>
      <c r="R30" s="771"/>
      <c r="S30" s="771"/>
      <c r="T30" s="771"/>
      <c r="U30" s="771"/>
      <c r="V30" s="771"/>
      <c r="W30" s="771"/>
      <c r="X30" s="771"/>
      <c r="Y30" s="772"/>
      <c r="Z30" s="770" t="s">
        <v>719</v>
      </c>
      <c r="AA30" s="771"/>
      <c r="AB30" s="771"/>
      <c r="AC30" s="772"/>
      <c r="AD30" s="770" t="s">
        <v>739</v>
      </c>
      <c r="AE30" s="771"/>
      <c r="AF30" s="771"/>
      <c r="AG30" s="772"/>
      <c r="AH30" s="770" t="s">
        <v>592</v>
      </c>
      <c r="AI30" s="771"/>
      <c r="AJ30" s="771"/>
      <c r="AK30" s="772"/>
      <c r="AL30" s="770" t="s">
        <v>570</v>
      </c>
      <c r="AM30" s="771"/>
      <c r="AN30" s="771"/>
      <c r="AO30" s="772"/>
    </row>
    <row r="31" spans="1:41" ht="23.25" customHeight="1" thickBot="1">
      <c r="A31" s="718"/>
      <c r="B31" s="773"/>
      <c r="C31" s="774"/>
      <c r="D31" s="774"/>
      <c r="E31" s="775"/>
      <c r="F31" s="773"/>
      <c r="G31" s="774"/>
      <c r="H31" s="774"/>
      <c r="I31" s="775"/>
      <c r="J31" s="773"/>
      <c r="K31" s="774"/>
      <c r="L31" s="774"/>
      <c r="M31" s="775"/>
      <c r="N31" s="723" t="s">
        <v>740</v>
      </c>
      <c r="O31" s="724"/>
      <c r="P31" s="724"/>
      <c r="Q31" s="798"/>
      <c r="R31" s="799" t="s">
        <v>741</v>
      </c>
      <c r="S31" s="724"/>
      <c r="T31" s="724"/>
      <c r="U31" s="724"/>
      <c r="V31" s="723" t="s">
        <v>742</v>
      </c>
      <c r="W31" s="724"/>
      <c r="X31" s="724"/>
      <c r="Y31" s="725"/>
      <c r="Z31" s="773"/>
      <c r="AA31" s="774"/>
      <c r="AB31" s="774"/>
      <c r="AC31" s="775"/>
      <c r="AD31" s="773"/>
      <c r="AE31" s="774"/>
      <c r="AF31" s="774"/>
      <c r="AG31" s="775"/>
      <c r="AH31" s="773"/>
      <c r="AI31" s="774"/>
      <c r="AJ31" s="774"/>
      <c r="AK31" s="775"/>
      <c r="AL31" s="773"/>
      <c r="AM31" s="774"/>
      <c r="AN31" s="774"/>
      <c r="AO31" s="775"/>
    </row>
    <row r="32" spans="1:41" ht="43.5" customHeight="1" thickBot="1">
      <c r="A32" s="719"/>
      <c r="B32" s="301" t="s">
        <v>635</v>
      </c>
      <c r="C32" s="301" t="s">
        <v>706</v>
      </c>
      <c r="D32" s="301" t="s">
        <v>72</v>
      </c>
      <c r="E32" s="301" t="s">
        <v>707</v>
      </c>
      <c r="F32" s="301" t="s">
        <v>635</v>
      </c>
      <c r="G32" s="301" t="s">
        <v>706</v>
      </c>
      <c r="H32" s="301" t="s">
        <v>72</v>
      </c>
      <c r="I32" s="301" t="s">
        <v>707</v>
      </c>
      <c r="J32" s="301" t="s">
        <v>635</v>
      </c>
      <c r="K32" s="323" t="s">
        <v>706</v>
      </c>
      <c r="L32" s="301" t="s">
        <v>72</v>
      </c>
      <c r="M32" s="301" t="s">
        <v>707</v>
      </c>
      <c r="N32" s="301" t="s">
        <v>635</v>
      </c>
      <c r="O32" s="324" t="s">
        <v>706</v>
      </c>
      <c r="P32" s="301" t="s">
        <v>72</v>
      </c>
      <c r="Q32" s="301" t="s">
        <v>707</v>
      </c>
      <c r="R32" s="301" t="s">
        <v>635</v>
      </c>
      <c r="S32" s="324" t="s">
        <v>706</v>
      </c>
      <c r="T32" s="301" t="s">
        <v>72</v>
      </c>
      <c r="U32" s="301" t="s">
        <v>707</v>
      </c>
      <c r="V32" s="301" t="s">
        <v>635</v>
      </c>
      <c r="W32" s="324" t="s">
        <v>706</v>
      </c>
      <c r="X32" s="301" t="s">
        <v>72</v>
      </c>
      <c r="Y32" s="301" t="s">
        <v>707</v>
      </c>
      <c r="Z32" s="301" t="s">
        <v>635</v>
      </c>
      <c r="AA32" s="324" t="s">
        <v>706</v>
      </c>
      <c r="AB32" s="301" t="s">
        <v>72</v>
      </c>
      <c r="AC32" s="301" t="s">
        <v>707</v>
      </c>
      <c r="AD32" s="301" t="s">
        <v>635</v>
      </c>
      <c r="AE32" s="324" t="s">
        <v>706</v>
      </c>
      <c r="AF32" s="301" t="s">
        <v>72</v>
      </c>
      <c r="AG32" s="301" t="s">
        <v>707</v>
      </c>
      <c r="AH32" s="301" t="s">
        <v>635</v>
      </c>
      <c r="AI32" s="324" t="s">
        <v>706</v>
      </c>
      <c r="AJ32" s="301" t="s">
        <v>72</v>
      </c>
      <c r="AK32" s="301" t="s">
        <v>707</v>
      </c>
      <c r="AL32" s="325" t="s">
        <v>635</v>
      </c>
      <c r="AM32" s="326" t="s">
        <v>706</v>
      </c>
      <c r="AN32" s="301" t="s">
        <v>72</v>
      </c>
      <c r="AO32" s="301" t="s">
        <v>707</v>
      </c>
    </row>
    <row r="33" spans="1:41" ht="36.75" customHeight="1" thickBot="1">
      <c r="A33" s="304" t="s">
        <v>731</v>
      </c>
      <c r="B33" s="305"/>
      <c r="C33" s="305"/>
      <c r="D33" s="278"/>
      <c r="E33" s="327"/>
      <c r="F33" s="278">
        <v>1447399</v>
      </c>
      <c r="G33" s="305">
        <v>148819</v>
      </c>
      <c r="H33" s="305">
        <v>147833</v>
      </c>
      <c r="I33" s="306">
        <f>H33/G33*100</f>
        <v>99.33745019117183</v>
      </c>
      <c r="J33" s="305"/>
      <c r="K33" s="305"/>
      <c r="L33" s="305"/>
      <c r="M33" s="305"/>
      <c r="N33" s="305"/>
      <c r="O33" s="305">
        <v>11724</v>
      </c>
      <c r="P33" s="305">
        <v>41195</v>
      </c>
      <c r="Q33" s="306">
        <f>P33/O33*100</f>
        <v>351.37325145001705</v>
      </c>
      <c r="R33" s="305"/>
      <c r="S33" s="305"/>
      <c r="T33" s="305">
        <v>11723</v>
      </c>
      <c r="U33" s="305"/>
      <c r="V33" s="305"/>
      <c r="W33" s="305"/>
      <c r="X33" s="305"/>
      <c r="Y33" s="305"/>
      <c r="Z33" s="305">
        <v>5750</v>
      </c>
      <c r="AA33" s="305">
        <v>5750</v>
      </c>
      <c r="AB33" s="305">
        <v>5750</v>
      </c>
      <c r="AC33" s="306">
        <f>AB33/AA33*100</f>
        <v>100</v>
      </c>
      <c r="AD33" s="305"/>
      <c r="AE33" s="305"/>
      <c r="AF33" s="305"/>
      <c r="AG33" s="305"/>
      <c r="AH33" s="305"/>
      <c r="AI33" s="305"/>
      <c r="AJ33" s="305"/>
      <c r="AK33" s="305"/>
      <c r="AL33" s="305"/>
      <c r="AM33" s="305"/>
      <c r="AN33" s="328"/>
      <c r="AO33" s="328"/>
    </row>
    <row r="34" spans="1:41" ht="45.75" customHeight="1" thickBot="1">
      <c r="A34" s="304" t="s">
        <v>732</v>
      </c>
      <c r="B34" s="305"/>
      <c r="C34" s="305"/>
      <c r="D34" s="305"/>
      <c r="E34" s="305"/>
      <c r="F34" s="305">
        <v>70000</v>
      </c>
      <c r="G34" s="305">
        <v>49021</v>
      </c>
      <c r="H34" s="305">
        <v>4145</v>
      </c>
      <c r="I34" s="306">
        <f>H34/G34*100</f>
        <v>8.455559862099916</v>
      </c>
      <c r="J34" s="305">
        <v>82447</v>
      </c>
      <c r="K34" s="305">
        <v>111896</v>
      </c>
      <c r="L34" s="305">
        <v>74979</v>
      </c>
      <c r="M34" s="306">
        <f>L34/K34*100</f>
        <v>67.00775720311718</v>
      </c>
      <c r="N34" s="305">
        <v>52442</v>
      </c>
      <c r="O34" s="305">
        <v>117085</v>
      </c>
      <c r="P34" s="305">
        <v>231</v>
      </c>
      <c r="Q34" s="306">
        <f>P34/O34*100</f>
        <v>0.19729256523038818</v>
      </c>
      <c r="R34" s="305">
        <v>2500</v>
      </c>
      <c r="S34" s="305">
        <v>8879</v>
      </c>
      <c r="T34" s="305">
        <v>6378</v>
      </c>
      <c r="U34" s="306">
        <f>T34/S34*100</f>
        <v>71.8324135600856</v>
      </c>
      <c r="V34" s="305">
        <v>20733</v>
      </c>
      <c r="W34" s="305">
        <v>20733</v>
      </c>
      <c r="X34" s="305">
        <v>20733</v>
      </c>
      <c r="Y34" s="306">
        <f>X34/W34*100</f>
        <v>100</v>
      </c>
      <c r="Z34" s="305"/>
      <c r="AA34" s="305">
        <v>3000</v>
      </c>
      <c r="AB34" s="305">
        <v>3000</v>
      </c>
      <c r="AC34" s="306">
        <f>AB34/AA34*100</f>
        <v>100</v>
      </c>
      <c r="AD34" s="305">
        <v>100000</v>
      </c>
      <c r="AE34" s="305">
        <v>136205</v>
      </c>
      <c r="AF34" s="305">
        <v>136205</v>
      </c>
      <c r="AG34" s="306">
        <f>AF34/AE34*100</f>
        <v>100</v>
      </c>
      <c r="AH34" s="305">
        <v>177939</v>
      </c>
      <c r="AI34" s="305">
        <v>242249</v>
      </c>
      <c r="AJ34" s="305">
        <v>242175</v>
      </c>
      <c r="AK34" s="306">
        <f>AJ34/AI34*100</f>
        <v>99.96945291827831</v>
      </c>
      <c r="AL34" s="305">
        <v>115798</v>
      </c>
      <c r="AM34" s="305">
        <v>109398</v>
      </c>
      <c r="AN34" s="477">
        <v>109396</v>
      </c>
      <c r="AO34" s="330">
        <f>AN34/AM34*100</f>
        <v>99.99817181301303</v>
      </c>
    </row>
    <row r="35" spans="1:41" ht="36.75" customHeight="1" thickBot="1">
      <c r="A35" s="304" t="s">
        <v>571</v>
      </c>
      <c r="B35" s="305">
        <v>104313</v>
      </c>
      <c r="C35" s="305">
        <v>429159</v>
      </c>
      <c r="D35" s="305"/>
      <c r="E35" s="306"/>
      <c r="F35" s="305"/>
      <c r="G35" s="305"/>
      <c r="H35" s="305"/>
      <c r="I35" s="306"/>
      <c r="J35" s="305"/>
      <c r="K35" s="305"/>
      <c r="L35" s="305"/>
      <c r="M35" s="306"/>
      <c r="N35" s="305"/>
      <c r="O35" s="305"/>
      <c r="P35" s="305"/>
      <c r="Q35" s="305"/>
      <c r="R35" s="305"/>
      <c r="S35" s="305"/>
      <c r="T35" s="305"/>
      <c r="U35" s="306"/>
      <c r="V35" s="305"/>
      <c r="W35" s="305"/>
      <c r="X35" s="305"/>
      <c r="Y35" s="306"/>
      <c r="Z35" s="305"/>
      <c r="AA35" s="305"/>
      <c r="AB35" s="305"/>
      <c r="AC35" s="306"/>
      <c r="AD35" s="305"/>
      <c r="AE35" s="305"/>
      <c r="AF35" s="305"/>
      <c r="AG35" s="306"/>
      <c r="AH35" s="305"/>
      <c r="AI35" s="305"/>
      <c r="AJ35" s="305"/>
      <c r="AK35" s="306"/>
      <c r="AL35" s="305"/>
      <c r="AM35" s="305"/>
      <c r="AN35" s="329"/>
      <c r="AO35" s="330"/>
    </row>
    <row r="36" spans="1:41" ht="36.75" customHeight="1" thickBot="1">
      <c r="A36" s="316" t="s">
        <v>590</v>
      </c>
      <c r="B36" s="331">
        <f>B33+B34+B35</f>
        <v>104313</v>
      </c>
      <c r="C36" s="331">
        <f>C33+C34+C35</f>
        <v>429159</v>
      </c>
      <c r="D36" s="331"/>
      <c r="E36" s="332"/>
      <c r="F36" s="331">
        <f>F33+F34+F35</f>
        <v>1517399</v>
      </c>
      <c r="G36" s="331">
        <f>G33+G34+G35</f>
        <v>197840</v>
      </c>
      <c r="H36" s="331">
        <f>H33+H34+H35</f>
        <v>151978</v>
      </c>
      <c r="I36" s="332">
        <f>H36/G36*100</f>
        <v>76.8186413263243</v>
      </c>
      <c r="J36" s="331">
        <f>J33+J34+J35</f>
        <v>82447</v>
      </c>
      <c r="K36" s="331">
        <f>K33+K34+K35</f>
        <v>111896</v>
      </c>
      <c r="L36" s="331">
        <f>L33+L34+L35</f>
        <v>74979</v>
      </c>
      <c r="M36" s="332">
        <f>L36/K36*100</f>
        <v>67.00775720311718</v>
      </c>
      <c r="N36" s="331">
        <f>N33+N34+N35</f>
        <v>52442</v>
      </c>
      <c r="O36" s="331">
        <f>O33+O34+O35</f>
        <v>128809</v>
      </c>
      <c r="P36" s="331">
        <f>P33+P34+P35</f>
        <v>41426</v>
      </c>
      <c r="Q36" s="332">
        <f>P36/O36*100</f>
        <v>32.160796217655594</v>
      </c>
      <c r="R36" s="331">
        <f>R33+R34+R35</f>
        <v>2500</v>
      </c>
      <c r="S36" s="331">
        <f>S33+S34+S35</f>
        <v>8879</v>
      </c>
      <c r="T36" s="331">
        <f>T33+T34+T35</f>
        <v>18101</v>
      </c>
      <c r="U36" s="332">
        <f>T36/S36*100</f>
        <v>203.86304764050007</v>
      </c>
      <c r="V36" s="331">
        <f>V33+V34+V35</f>
        <v>20733</v>
      </c>
      <c r="W36" s="331">
        <f>W33+W34+W35</f>
        <v>20733</v>
      </c>
      <c r="X36" s="331">
        <f>X33+X34+X35</f>
        <v>20733</v>
      </c>
      <c r="Y36" s="332">
        <f>X36/W36*100</f>
        <v>100</v>
      </c>
      <c r="Z36" s="331">
        <f>Z33+Z34+Z35</f>
        <v>5750</v>
      </c>
      <c r="AA36" s="331">
        <f>AA33+AA34+AA35</f>
        <v>8750</v>
      </c>
      <c r="AB36" s="331">
        <f>AB33+AB34+AB35</f>
        <v>8750</v>
      </c>
      <c r="AC36" s="332">
        <f>AB36/AA36*100</f>
        <v>100</v>
      </c>
      <c r="AD36" s="331">
        <f>AD33+AD34+AD35</f>
        <v>100000</v>
      </c>
      <c r="AE36" s="331">
        <f>AE33+AE34+AE35</f>
        <v>136205</v>
      </c>
      <c r="AF36" s="331">
        <f>AF33+AF34+AF35</f>
        <v>136205</v>
      </c>
      <c r="AG36" s="332">
        <f>AF36/AE36*100</f>
        <v>100</v>
      </c>
      <c r="AH36" s="331">
        <f>AH33+AH34+AH35</f>
        <v>177939</v>
      </c>
      <c r="AI36" s="331">
        <f>AI33+AI34+AI35</f>
        <v>242249</v>
      </c>
      <c r="AJ36" s="331">
        <f>AJ33+AJ34+AJ35</f>
        <v>242175</v>
      </c>
      <c r="AK36" s="332">
        <f>AJ36/AI36*100</f>
        <v>99.96945291827831</v>
      </c>
      <c r="AL36" s="331">
        <f>AL33+AL34+AL35</f>
        <v>115798</v>
      </c>
      <c r="AM36" s="331">
        <f>AM33+AM34+AM35</f>
        <v>109398</v>
      </c>
      <c r="AN36" s="331">
        <f>AN33+AN34+AN35</f>
        <v>109396</v>
      </c>
      <c r="AO36" s="333">
        <f>AN36/AM36*100</f>
        <v>99.99817181301303</v>
      </c>
    </row>
  </sheetData>
  <sheetProtection/>
  <mergeCells count="36">
    <mergeCell ref="B29:E29"/>
    <mergeCell ref="F29:Y29"/>
    <mergeCell ref="AL30:AO31"/>
    <mergeCell ref="N31:Q31"/>
    <mergeCell ref="R31:U31"/>
    <mergeCell ref="AH30:AK31"/>
    <mergeCell ref="V31:Y31"/>
    <mergeCell ref="N30:Y30"/>
    <mergeCell ref="AH11:AK12"/>
    <mergeCell ref="AL11:AO12"/>
    <mergeCell ref="B9:E12"/>
    <mergeCell ref="F11:I12"/>
    <mergeCell ref="Z29:AG29"/>
    <mergeCell ref="AH29:AO29"/>
    <mergeCell ref="B28:AO28"/>
    <mergeCell ref="A19:AO19"/>
    <mergeCell ref="A28:A32"/>
    <mergeCell ref="B30:E31"/>
    <mergeCell ref="AF8:AG8"/>
    <mergeCell ref="AN27:AO27"/>
    <mergeCell ref="A5:AO5"/>
    <mergeCell ref="A9:A13"/>
    <mergeCell ref="Z12:AC12"/>
    <mergeCell ref="R12:U12"/>
    <mergeCell ref="V12:Y12"/>
    <mergeCell ref="R11:AC11"/>
    <mergeCell ref="AD11:AG12"/>
    <mergeCell ref="AL10:AO10"/>
    <mergeCell ref="F9:AG9"/>
    <mergeCell ref="F10:AG10"/>
    <mergeCell ref="J11:M12"/>
    <mergeCell ref="N11:Q12"/>
    <mergeCell ref="Z30:AC31"/>
    <mergeCell ref="AD30:AG31"/>
    <mergeCell ref="F30:I31"/>
    <mergeCell ref="J30:M3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samari</cp:lastModifiedBy>
  <cp:lastPrinted>2013-05-02T11:57:12Z</cp:lastPrinted>
  <dcterms:created xsi:type="dcterms:W3CDTF">2009-01-12T09:23:48Z</dcterms:created>
  <dcterms:modified xsi:type="dcterms:W3CDTF">2013-05-03T08:19:59Z</dcterms:modified>
  <cp:category/>
  <cp:version/>
  <cp:contentType/>
  <cp:contentStatus/>
</cp:coreProperties>
</file>